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50" windowHeight="7485" tabRatio="801" activeTab="0"/>
  </bookViews>
  <sheets>
    <sheet name="76 29.11" sheetId="1" r:id="rId1"/>
  </sheets>
  <definedNames/>
  <calcPr fullCalcOnLoad="1" fullPrecision="0"/>
</workbook>
</file>

<file path=xl/comments1.xml><?xml version="1.0" encoding="utf-8"?>
<comments xmlns="http://schemas.openxmlformats.org/spreadsheetml/2006/main">
  <authors>
    <author>User</author>
  </authors>
  <commentList>
    <comment ref="A135" authorId="0">
      <text>
        <r>
          <rPr>
            <b/>
            <sz val="8"/>
            <rFont val="Tahoma"/>
            <family val="2"/>
          </rPr>
          <t>User:</t>
        </r>
        <r>
          <rPr>
            <sz val="8"/>
            <rFont val="Tahoma"/>
            <family val="2"/>
          </rPr>
          <t xml:space="preserve">
310,340 код</t>
        </r>
      </text>
    </comment>
  </commentList>
</comments>
</file>

<file path=xl/sharedStrings.xml><?xml version="1.0" encoding="utf-8"?>
<sst xmlns="http://schemas.openxmlformats.org/spreadsheetml/2006/main" count="325" uniqueCount="219">
  <si>
    <t>Дата</t>
  </si>
  <si>
    <t>ИНН</t>
  </si>
  <si>
    <t>Юридический адрес</t>
  </si>
  <si>
    <t>КПП</t>
  </si>
  <si>
    <t>УТВЕРЖДАЮ</t>
  </si>
  <si>
    <t>(наименование должности лица, утверждающего документ)</t>
  </si>
  <si>
    <t>Полное наименование учреждения</t>
  </si>
  <si>
    <t>Краткое наименование учреждения</t>
  </si>
  <si>
    <t>Наименование органа, осуществляющего функции и полномочия учредителя</t>
  </si>
  <si>
    <t>Наименование органа, осуществляющего ведение лицевого счета по иным субсидиям</t>
  </si>
  <si>
    <t>Единицы измерения:</t>
  </si>
  <si>
    <t>по ОКЕИ</t>
  </si>
  <si>
    <t>по ОКВ</t>
  </si>
  <si>
    <t>приобретенного учреждением за счет выделенных собственником имущества учреждения средств</t>
  </si>
  <si>
    <t>закрепленного собственником имущества за учреждением на праве оперативного управления</t>
  </si>
  <si>
    <t>в том числе:</t>
  </si>
  <si>
    <t>Наименование показателя</t>
  </si>
  <si>
    <t>из них:</t>
  </si>
  <si>
    <t>услуги связи</t>
  </si>
  <si>
    <t>коммунальные услуги</t>
  </si>
  <si>
    <t>приобретение основных средств</t>
  </si>
  <si>
    <t>приобретение материальных запасов</t>
  </si>
  <si>
    <t>Приложение 1</t>
  </si>
  <si>
    <t>приобретенного учреждением за счет доходов, полученных от платной и иной приносящей доход деятельности</t>
  </si>
  <si>
    <t>прочие выплаты</t>
  </si>
  <si>
    <t>работы, услуги по содержанию имущества</t>
  </si>
  <si>
    <t>прочие работы, услуги</t>
  </si>
  <si>
    <t>начисления на выплаты по оплате труда</t>
  </si>
  <si>
    <t>1.1. Цели деятельности учреждения в соответствии с федеральными законами, иными нормативными (муниципальными) правовыми актами и уставом учреждения</t>
  </si>
  <si>
    <t xml:space="preserve">1.2. Виды деятельности учреждения, относящиеся к его основным видам деятельности в соответствии с уставом учреждения </t>
  </si>
  <si>
    <t>1.3. Перечень услуг (работ), относящихся в соответствии с уставом к основным видам деятельности учреждения, предоставление которых для физических и юридических лиц осуществляется за плату</t>
  </si>
  <si>
    <t>I. Сведения о деятельности учреждения</t>
  </si>
  <si>
    <t>Финансовые активы, всего</t>
  </si>
  <si>
    <t>руб. (с точностью до второго десятичного знака)</t>
  </si>
  <si>
    <t>План финансово-хозяйственной деятельности общеобразовательного учреждения на 2017 год</t>
  </si>
  <si>
    <t xml:space="preserve"> из них:</t>
  </si>
  <si>
    <t>1.5. Общая балансовая стоимость движимого государственного (муниципального) имущества на дату составления Плана</t>
  </si>
  <si>
    <t>балансовая стоимость особо ценного движимого имущества</t>
  </si>
  <si>
    <t>Нефинансовые активы, всего:</t>
  </si>
  <si>
    <t>недвижимое имущество, всего;</t>
  </si>
  <si>
    <t>в том числе: остаточная стоимость</t>
  </si>
  <si>
    <t>особо ценное движимое имущество, всего:</t>
  </si>
  <si>
    <t>денежные средства учреждения, всего</t>
  </si>
  <si>
    <t>денежные средства учреждения на счетах</t>
  </si>
  <si>
    <t>денежные средства учреждения, размещенные на депозиты в кредитной организации</t>
  </si>
  <si>
    <t>иные финансовые инструменты</t>
  </si>
  <si>
    <t>№ п/п</t>
  </si>
  <si>
    <t>1.1.</t>
  </si>
  <si>
    <t>1.2.</t>
  </si>
  <si>
    <t>2.1.</t>
  </si>
  <si>
    <t>2.2.</t>
  </si>
  <si>
    <t>2.3.</t>
  </si>
  <si>
    <t>2.4.</t>
  </si>
  <si>
    <t>2.5.</t>
  </si>
  <si>
    <t>Код по бюджетной классификации Российской Федерации</t>
  </si>
  <si>
    <t>Объем финансового обеспечения, руб.</t>
  </si>
  <si>
    <t>всего</t>
  </si>
  <si>
    <t>субсидия на финансовое обеспечение выполнения муниципального задания</t>
  </si>
  <si>
    <t>субсидии на осуществление капитальных вложений</t>
  </si>
  <si>
    <t>средства обязательного медицинского страхования</t>
  </si>
  <si>
    <t>поступления от оказания услуг (выполнения работ) на платной основе и от иной приносящей доход деятельности</t>
  </si>
  <si>
    <t>из них гранты</t>
  </si>
  <si>
    <t>Поступления от доходов, всего:</t>
  </si>
  <si>
    <t>в том числе: доходы от собственности</t>
  </si>
  <si>
    <t>100</t>
  </si>
  <si>
    <t>110</t>
  </si>
  <si>
    <t>доходы от оказания услуг, работ</t>
  </si>
  <si>
    <t>120</t>
  </si>
  <si>
    <t>доходы от штрафов, пеней, иных сумм принудительного изъятия</t>
  </si>
  <si>
    <t>прочие доходы</t>
  </si>
  <si>
    <t>доходы от операций с активами</t>
  </si>
  <si>
    <t>Выплаты по расходам, всего:</t>
  </si>
  <si>
    <t>в том числе на : выплаты персоналу всего:</t>
  </si>
  <si>
    <t>социальные и иные выплаты населению, всего</t>
  </si>
  <si>
    <t>уплату налогов, сборов и иных платежей, всего</t>
  </si>
  <si>
    <t>прочие расходы (кроме расходов на закупку товаров, работ, услуг, всего</t>
  </si>
  <si>
    <t>прочие</t>
  </si>
  <si>
    <t>расходы на закупку товаров, работ, услуг, всего</t>
  </si>
  <si>
    <t>из них: оплата труда и начисления на выплаты по оплате труда</t>
  </si>
  <si>
    <t xml:space="preserve">в том числе:  </t>
  </si>
  <si>
    <t>Выбытие финансовых активов, всего</t>
  </si>
  <si>
    <t>прочие выбытия</t>
  </si>
  <si>
    <t>Остаток на начало года</t>
  </si>
  <si>
    <t>Остаток на конец года</t>
  </si>
  <si>
    <t>Х</t>
  </si>
  <si>
    <t>130</t>
  </si>
  <si>
    <t>140</t>
  </si>
  <si>
    <t>150</t>
  </si>
  <si>
    <t>160</t>
  </si>
  <si>
    <t>180</t>
  </si>
  <si>
    <t>200</t>
  </si>
  <si>
    <t>210</t>
  </si>
  <si>
    <t>211</t>
  </si>
  <si>
    <t>212</t>
  </si>
  <si>
    <t>213</t>
  </si>
  <si>
    <t>214</t>
  </si>
  <si>
    <t>220</t>
  </si>
  <si>
    <t>230</t>
  </si>
  <si>
    <t>безвозмездные перечисления организациям</t>
  </si>
  <si>
    <t>240</t>
  </si>
  <si>
    <t>250</t>
  </si>
  <si>
    <t>260</t>
  </si>
  <si>
    <t>261</t>
  </si>
  <si>
    <t>262</t>
  </si>
  <si>
    <t>263</t>
  </si>
  <si>
    <t>264</t>
  </si>
  <si>
    <t>265</t>
  </si>
  <si>
    <t>300</t>
  </si>
  <si>
    <t>310</t>
  </si>
  <si>
    <t>320</t>
  </si>
  <si>
    <t>400</t>
  </si>
  <si>
    <t>410</t>
  </si>
  <si>
    <t>420</t>
  </si>
  <si>
    <t>500</t>
  </si>
  <si>
    <t>600</t>
  </si>
  <si>
    <t>Код строки</t>
  </si>
  <si>
    <t>безвозмездные поступления от наднациональных организаций, правительств иностранных государств, международных финансовых организаций</t>
  </si>
  <si>
    <t>иные субсидии, предоставленные из бюджета</t>
  </si>
  <si>
    <t>в том числе: заработная плата</t>
  </si>
  <si>
    <t>арендная плата за пользование имуществом, работы, услуг по содержанию имущества</t>
  </si>
  <si>
    <t>из них: увеличение остатков средств</t>
  </si>
  <si>
    <t>пд</t>
  </si>
  <si>
    <t>из них: уменьшение остатков</t>
  </si>
  <si>
    <t>Год начала закупки</t>
  </si>
  <si>
    <t>Сумма выплат по расходам на закупку товаров, работ и услуг, руб.</t>
  </si>
  <si>
    <t>всего на закупки</t>
  </si>
  <si>
    <t>В соответствии с Федеральным законом от 5 апреля 2013 г. № 44-ФЗ "О контрактной системе в сфере закупок товаров, работ, услуг для обеспечения государственных и муниципальных нужд"</t>
  </si>
  <si>
    <t>на 20__г. очередной финансовый год</t>
  </si>
  <si>
    <t>Выплаты по расходам на закупку товаров, работ, услуг всего:</t>
  </si>
  <si>
    <t>в том числе: на оплату контрактов, заключенных до начала очередного финансового года:</t>
  </si>
  <si>
    <t>на закупку товаров, работ, услуг по году начала закупки:</t>
  </si>
  <si>
    <t>0001</t>
  </si>
  <si>
    <t>1001</t>
  </si>
  <si>
    <t>2001</t>
  </si>
  <si>
    <t>Приложение 2</t>
  </si>
  <si>
    <t>Сумма, руб.</t>
  </si>
  <si>
    <t>Остаток средств на начало года</t>
  </si>
  <si>
    <t>Остаток средств на конец года</t>
  </si>
  <si>
    <t>Поступление</t>
  </si>
  <si>
    <t>Выбытие</t>
  </si>
  <si>
    <t>010</t>
  </si>
  <si>
    <t>020</t>
  </si>
  <si>
    <t>030</t>
  </si>
  <si>
    <t>040</t>
  </si>
  <si>
    <t>Приложение 3</t>
  </si>
  <si>
    <t>Справочная информация</t>
  </si>
  <si>
    <t>Объем публичных обязательств, всего:</t>
  </si>
  <si>
    <t>Объем бюджетных инвестиций (в части переданных полномочий государственного (муниципального) заказчика в соответствии с Бюджетным кодексом Российской Федерации), всего:</t>
  </si>
  <si>
    <t>Объем средств, поступивших во временное распоряжение, всего:</t>
  </si>
  <si>
    <t>Сумма, тыс. руб.</t>
  </si>
  <si>
    <t>1.4. Общая балансовая стоимость недвижимого государственного (муниципального) имущества на дату составления Плана</t>
  </si>
  <si>
    <t>в соответствии с Федеральным законом от 18 июля 2011 г. № 223-ФЗ "О закупках товаров, работ, услуг отдельными видами юридических лиц"</t>
  </si>
  <si>
    <t>266</t>
  </si>
  <si>
    <t>267</t>
  </si>
  <si>
    <t>субсидии, предоставляемые в соответствии с абзацем вторым пункта 78.1 Бюджетного кодекса Российской Федерации*</t>
  </si>
  <si>
    <t>Директор МКУ "ЦБ УО Ленинского района г. Саратова"</t>
  </si>
  <si>
    <t>Е.С. Мирошникова</t>
  </si>
  <si>
    <t>Обязательства, всего:</t>
  </si>
  <si>
    <t>из них: долговые обязательства</t>
  </si>
  <si>
    <t>в том числе: просроченная кредиторская задолженность</t>
  </si>
  <si>
    <t>транспортные услуги</t>
  </si>
  <si>
    <t>родительская плата за присмотр и уход за детьми</t>
  </si>
  <si>
    <t>доходы от оказания платных услуг</t>
  </si>
  <si>
    <t>доходы, поступающие в порядке возмещения расходов, понесенных в связи с эксплуатацией имущества</t>
  </si>
  <si>
    <t>поступления от иной приносящей доход деятельности</t>
  </si>
  <si>
    <t>доходы, получаемые в виде арендной либо иной платы за передачу и возмездное пользование государственного и муниципального имущества</t>
  </si>
  <si>
    <t>дебиторская задолженность по доходам</t>
  </si>
  <si>
    <t>дебиторская задолженность по расходам</t>
  </si>
  <si>
    <t>кредиторская задолженность:</t>
  </si>
  <si>
    <t>в том числе: ремонт</t>
  </si>
  <si>
    <t>в том числе: питание</t>
  </si>
  <si>
    <t>268</t>
  </si>
  <si>
    <t>на 20__г. 1-ый год планового периода</t>
  </si>
  <si>
    <t>на 20__г. 2-ый год планового периода</t>
  </si>
  <si>
    <t>* - количество столбцов в графе "Субсидии, предоставляемые в соответствии с абзацем вторым пункта 78.1 Бюджетного кодекса Российской Федерации*" определяется количеством целевых субсидий, предоставляемых учреждению в соответствующем финансовом году. Допускается объединение в один столбец одноименных субсидий - для случаев, когда субсидии предоставляются за счет средств бюджета муниципального образования "Город Саратов"  и иных источников бюджетной системы на софинансирование расходного обязательства муниципального образования "Город Саратов". В случае, если в течение соответствующего финансового года учреждению дополнительно предоставляется иная целевая субсидия, предоставление которой не было предусмотрено при утверждении плана финансово-хозяйственной деятельности учреждения, в план финансово-хозяйственной деятельности дополнительно вносится соответствующий столбец, а форма плана финансово-хозяйственной деятельности повторно не согласовывается.</t>
  </si>
  <si>
    <t>Поступление финансовых активов, всего:</t>
  </si>
  <si>
    <t>Сведения о средствах, поступающих во временное распоряжение учреждения на ___________20___ г.</t>
  </si>
  <si>
    <t>Администрация муниципального образования "Город Саратов" - администрация Ленинского района муниципального образования "Город Саратов"</t>
  </si>
  <si>
    <t>Управление федерального казначейства по Саратовской области</t>
  </si>
  <si>
    <t>Реализация общеобразовательных программ начального  общего, основного общего, среднего(полного) общего образования.</t>
  </si>
  <si>
    <t>Муниципальное  общеобразовательное учреждение "Средняя общеобразовательная школа № 76" Ленинского района г.Саратова</t>
  </si>
  <si>
    <t>Директор МОУ "СОШ № 76"</t>
  </si>
  <si>
    <t>Вехова И.А.</t>
  </si>
  <si>
    <t>МОУ "СОШ № 76"</t>
  </si>
  <si>
    <t>410040 Саратовская область, г.Саратов, ул.Вишневая, дом 16</t>
  </si>
  <si>
    <t>Платные образовательные услуги: 1.Курс "Школа детского развития здоровья и творчества", 2.Преподавание курса по подготовке к поступлению в высшие и средние специальные учебные заведения, 3. Преподавание курса "Адаптация к школьным условиям"(подготовка детей к школе); 4.Преподавание курсов по изучению иностранных языков; 5.Обучение по дополнительным образовательным программам в компьютерном классе; 6. Занятия в секции рукопашного боя; 7. Занятия в секции ритмики</t>
  </si>
  <si>
    <t>Обеспечение гарантий права на качественное образование, сохранение единства образовательного пространства, преемственности ступени образовательной системы, формирование общей культуры личности обучающихся воспитанников на основе обязательного минимума содержания образовательных программ, создание условий для развития личности, ее самореализации и самоопределения.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</si>
  <si>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за счет средств областного бюджета</t>
  </si>
  <si>
    <t>Предоставление питания отдельным категориям обучающихся в муниципальных образовательных учреждениях, реализующих образовательные программы начального общего, основного общего и среднего общего образования за счет средств бюджета города</t>
  </si>
  <si>
    <t>на 2017__г. очередной финансовый год</t>
  </si>
  <si>
    <t>из них: уплата налогов на имущество и земельного налога</t>
  </si>
  <si>
    <t>231</t>
  </si>
  <si>
    <t>уплата прочих налогов, сборов</t>
  </si>
  <si>
    <t>232</t>
  </si>
  <si>
    <t>уплата иных платежей</t>
  </si>
  <si>
    <t>233</t>
  </si>
  <si>
    <t>2017г</t>
  </si>
  <si>
    <r>
      <t xml:space="preserve">II. Показатели финансового состояния учреждения на _____01.01.________20_17__г.
</t>
    </r>
    <r>
      <rPr>
        <b/>
        <sz val="12"/>
        <rFont val="Times New Roman"/>
        <family val="1"/>
      </rPr>
      <t>(указываются данные на последнюю отчетную дату, предшествующую дате составления Плана)</t>
    </r>
  </si>
  <si>
    <t>Исполнение судебных решений и решений налогового органа по обращению взыскания на средства бюджета муниципального образования "Город Саратов"</t>
  </si>
  <si>
    <t>Погашение кредиторской задолженности прошлых лет по расходам на выполнение муниципальных заданий муниципальными бюджетными и автономными учреждениями</t>
  </si>
  <si>
    <t>проверка</t>
  </si>
  <si>
    <t>подпись                                                                                     (расшифровка подписи)</t>
  </si>
  <si>
    <t>Основное мероприятие "Совершенствование материально-технической базы и инфраструктуры муниципальных общеобразовательных учреждений"</t>
  </si>
  <si>
    <t>прочие расходы</t>
  </si>
  <si>
    <t>269</t>
  </si>
  <si>
    <t>251</t>
  </si>
  <si>
    <t>252</t>
  </si>
  <si>
    <t>253</t>
  </si>
  <si>
    <t>254</t>
  </si>
  <si>
    <t>255</t>
  </si>
  <si>
    <t>256</t>
  </si>
  <si>
    <t>257</t>
  </si>
  <si>
    <t>258</t>
  </si>
  <si>
    <t>259</t>
  </si>
  <si>
    <t>ноября</t>
  </si>
  <si>
    <t>29   ноября</t>
  </si>
  <si>
    <t>" 29"</t>
  </si>
  <si>
    <t>III. Показатели по поступлениям  и выплатам  учреждения на        29      ноября    2017г.</t>
  </si>
  <si>
    <t>Показатели выплат по расходам на закупку товаров, работ, услуг учреждения на      29    ноября   2017г.</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</si>
</sst>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64">
    <font>
      <sz val="10"/>
      <name val="Arial Cyr"/>
      <family val="0"/>
    </font>
    <font>
      <sz val="10"/>
      <name val="Times New Roman"/>
      <family val="1"/>
    </font>
    <font>
      <u val="single"/>
      <sz val="10"/>
      <color indexed="12"/>
      <name val="Arial Cyr"/>
      <family val="0"/>
    </font>
    <font>
      <sz val="8"/>
      <name val="Tahoma"/>
      <family val="2"/>
    </font>
    <font>
      <b/>
      <sz val="8"/>
      <name val="Tahoma"/>
      <family val="2"/>
    </font>
    <font>
      <sz val="10"/>
      <color indexed="12"/>
      <name val="Times New Roman"/>
      <family val="1"/>
    </font>
    <font>
      <sz val="14"/>
      <name val="Times New Roman"/>
      <family val="1"/>
    </font>
    <font>
      <sz val="14"/>
      <name val="Arial Cyr"/>
      <family val="0"/>
    </font>
    <font>
      <sz val="16"/>
      <name val="Times New Roman"/>
      <family val="1"/>
    </font>
    <font>
      <b/>
      <sz val="16"/>
      <name val="Times New Roman"/>
      <family val="1"/>
    </font>
    <font>
      <sz val="12"/>
      <name val="Times New Roman"/>
      <family val="1"/>
    </font>
    <font>
      <sz val="8"/>
      <name val="Times New Roman"/>
      <family val="1"/>
    </font>
    <font>
      <sz val="9"/>
      <name val="Times New Roman"/>
      <family val="1"/>
    </font>
    <font>
      <b/>
      <sz val="18"/>
      <name val="Times New Roman"/>
      <family val="1"/>
    </font>
    <font>
      <sz val="20"/>
      <name val="Times New Roman"/>
      <family val="1"/>
    </font>
    <font>
      <b/>
      <sz val="14"/>
      <name val="Times New Roman"/>
      <family val="1"/>
    </font>
    <font>
      <b/>
      <u val="single"/>
      <sz val="14"/>
      <name val="Times New Roman"/>
      <family val="1"/>
    </font>
    <font>
      <b/>
      <sz val="12"/>
      <name val="Times New Roman"/>
      <family val="1"/>
    </font>
    <font>
      <b/>
      <sz val="20"/>
      <name val="Times New Roman"/>
      <family val="1"/>
    </font>
    <font>
      <b/>
      <sz val="10"/>
      <name val="Times New Roman"/>
      <family val="1"/>
    </font>
    <font>
      <sz val="13"/>
      <name val="Times New Roman"/>
      <family val="1"/>
    </font>
    <font>
      <vertAlign val="superscript"/>
      <sz val="14"/>
      <name val="Times New Roman"/>
      <family val="1"/>
    </font>
    <font>
      <b/>
      <vertAlign val="superscript"/>
      <sz val="2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30"/>
      <name val="Times New Roman"/>
      <family val="1"/>
    </font>
    <font>
      <b/>
      <sz val="14"/>
      <color indexed="10"/>
      <name val="Times New Roman"/>
      <family val="1"/>
    </font>
    <font>
      <sz val="14"/>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33CC"/>
      <name val="Times New Roman"/>
      <family val="1"/>
    </font>
    <font>
      <b/>
      <sz val="14"/>
      <color rgb="FFFF0000"/>
      <name val="Times New Roman"/>
      <family val="1"/>
    </font>
    <font>
      <sz val="14"/>
      <color rgb="FFFF0000"/>
      <name val="Times New Roman"/>
      <family val="1"/>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32" borderId="0" applyNumberFormat="0" applyBorder="0" applyAlignment="0" applyProtection="0"/>
  </cellStyleXfs>
  <cellXfs count="198">
    <xf numFmtId="0" fontId="0" fillId="0" borderId="0" xfId="0" applyAlignment="1">
      <alignment/>
    </xf>
    <xf numFmtId="0" fontId="1" fillId="0" borderId="0" xfId="0" applyFont="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Alignment="1">
      <alignment/>
    </xf>
    <xf numFmtId="4" fontId="7" fillId="0" borderId="10" xfId="0" applyNumberFormat="1" applyFont="1" applyFill="1" applyBorder="1" applyAlignment="1">
      <alignment horizontal="center" vertical="center" wrapText="1"/>
    </xf>
    <xf numFmtId="4" fontId="7" fillId="0" borderId="10" xfId="0" applyNumberFormat="1" applyFont="1" applyFill="1" applyBorder="1" applyAlignment="1">
      <alignment horizontal="center" vertical="center"/>
    </xf>
    <xf numFmtId="0" fontId="1" fillId="0" borderId="0" xfId="0" applyFont="1" applyFill="1" applyBorder="1" applyAlignment="1">
      <alignment/>
    </xf>
    <xf numFmtId="0" fontId="1" fillId="0" borderId="0" xfId="0" applyFont="1" applyFill="1" applyAlignment="1">
      <alignment horizontal="right"/>
    </xf>
    <xf numFmtId="0" fontId="6" fillId="0" borderId="0" xfId="0" applyFont="1" applyFill="1" applyAlignment="1">
      <alignment/>
    </xf>
    <xf numFmtId="0" fontId="11" fillId="0" borderId="0" xfId="0" applyFont="1" applyFill="1" applyAlignment="1">
      <alignment/>
    </xf>
    <xf numFmtId="0" fontId="6" fillId="0" borderId="0" xfId="0" applyFont="1" applyFill="1" applyAlignment="1">
      <alignment horizontal="left"/>
    </xf>
    <xf numFmtId="0" fontId="6" fillId="0" borderId="0" xfId="0" applyFont="1" applyFill="1" applyAlignment="1">
      <alignment horizontal="right" wrapText="1"/>
    </xf>
    <xf numFmtId="0" fontId="12" fillId="0" borderId="0" xfId="0" applyFont="1" applyFill="1" applyAlignment="1">
      <alignment/>
    </xf>
    <xf numFmtId="0" fontId="12" fillId="0" borderId="0" xfId="0" applyFont="1" applyFill="1" applyAlignment="1">
      <alignment horizontal="right" wrapText="1"/>
    </xf>
    <xf numFmtId="0" fontId="13" fillId="0" borderId="0" xfId="0" applyFont="1" applyFill="1" applyBorder="1" applyAlignment="1">
      <alignment horizontal="center" vertical="center"/>
    </xf>
    <xf numFmtId="0" fontId="13" fillId="0" borderId="11" xfId="0" applyFont="1" applyFill="1" applyBorder="1" applyAlignment="1">
      <alignment horizontal="center" vertical="center"/>
    </xf>
    <xf numFmtId="0" fontId="14" fillId="0" borderId="0" xfId="0" applyFont="1" applyFill="1" applyAlignment="1">
      <alignment/>
    </xf>
    <xf numFmtId="0" fontId="6" fillId="0" borderId="0" xfId="0" applyFont="1" applyFill="1" applyBorder="1" applyAlignment="1">
      <alignment horizontal="center" wrapText="1"/>
    </xf>
    <xf numFmtId="0" fontId="6" fillId="0" borderId="0" xfId="0" applyFont="1" applyFill="1" applyAlignment="1">
      <alignment/>
    </xf>
    <xf numFmtId="14" fontId="14" fillId="0" borderId="10" xfId="0" applyNumberFormat="1" applyFont="1" applyFill="1" applyBorder="1" applyAlignment="1">
      <alignment horizontal="center" wrapText="1"/>
    </xf>
    <xf numFmtId="0" fontId="6" fillId="0" borderId="0" xfId="0" applyFont="1" applyFill="1" applyBorder="1" applyAlignment="1">
      <alignment horizontal="right" wrapText="1"/>
    </xf>
    <xf numFmtId="14" fontId="1" fillId="0" borderId="12" xfId="0" applyNumberFormat="1" applyFont="1" applyFill="1" applyBorder="1" applyAlignment="1">
      <alignment horizontal="center" wrapText="1"/>
    </xf>
    <xf numFmtId="0" fontId="11" fillId="0" borderId="0" xfId="0" applyFont="1" applyFill="1" applyAlignment="1">
      <alignment wrapText="1"/>
    </xf>
    <xf numFmtId="0" fontId="15" fillId="0" borderId="0" xfId="0" applyFont="1" applyFill="1" applyBorder="1" applyAlignment="1">
      <alignment horizontal="center" vertical="center" wrapText="1"/>
    </xf>
    <xf numFmtId="0" fontId="11" fillId="0" borderId="0" xfId="0" applyFont="1" applyFill="1" applyBorder="1" applyAlignment="1">
      <alignment wrapText="1"/>
    </xf>
    <xf numFmtId="0" fontId="11" fillId="0" borderId="0" xfId="0" applyFont="1" applyFill="1" applyBorder="1" applyAlignment="1">
      <alignment horizontal="center" wrapText="1"/>
    </xf>
    <xf numFmtId="0" fontId="1" fillId="0" borderId="10" xfId="0" applyFont="1" applyFill="1" applyBorder="1" applyAlignment="1">
      <alignment/>
    </xf>
    <xf numFmtId="4" fontId="9" fillId="0" borderId="10"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0" fontId="17"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top" wrapText="1"/>
    </xf>
    <xf numFmtId="4" fontId="6" fillId="0" borderId="10"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wrapText="1"/>
    </xf>
    <xf numFmtId="4" fontId="15" fillId="0" borderId="10" xfId="0" applyNumberFormat="1" applyFont="1" applyFill="1" applyBorder="1" applyAlignment="1">
      <alignment horizontal="center" vertical="center" wrapText="1"/>
    </xf>
    <xf numFmtId="4" fontId="15" fillId="0" borderId="10" xfId="0" applyNumberFormat="1" applyFont="1" applyFill="1" applyBorder="1" applyAlignment="1">
      <alignment horizontal="center" vertical="center"/>
    </xf>
    <xf numFmtId="49" fontId="15" fillId="0" borderId="10" xfId="0" applyNumberFormat="1" applyFont="1" applyFill="1" applyBorder="1" applyAlignment="1">
      <alignment horizontal="center" vertical="top" wrapText="1"/>
    </xf>
    <xf numFmtId="49" fontId="15" fillId="0" borderId="10" xfId="0" applyNumberFormat="1" applyFont="1" applyFill="1" applyBorder="1" applyAlignment="1">
      <alignment horizontal="center" vertical="center" wrapText="1"/>
    </xf>
    <xf numFmtId="0" fontId="15" fillId="0" borderId="0" xfId="0" applyFont="1" applyFill="1" applyAlignment="1">
      <alignment/>
    </xf>
    <xf numFmtId="0" fontId="15" fillId="0" borderId="0" xfId="0" applyFont="1" applyFill="1" applyAlignment="1">
      <alignment horizontal="center" vertical="center" wrapText="1"/>
    </xf>
    <xf numFmtId="0" fontId="10" fillId="0" borderId="0" xfId="0" applyFont="1" applyFill="1" applyBorder="1" applyAlignment="1">
      <alignment wrapText="1"/>
    </xf>
    <xf numFmtId="0" fontId="11" fillId="0" borderId="0" xfId="0" applyFont="1" applyFill="1" applyBorder="1" applyAlignment="1">
      <alignment/>
    </xf>
    <xf numFmtId="0" fontId="11" fillId="0" borderId="0" xfId="0" applyFont="1" applyFill="1" applyBorder="1" applyAlignment="1">
      <alignment horizontal="center"/>
    </xf>
    <xf numFmtId="0" fontId="8" fillId="0" borderId="0" xfId="0" applyFont="1" applyFill="1" applyBorder="1" applyAlignment="1">
      <alignment horizontal="center"/>
    </xf>
    <xf numFmtId="0" fontId="6" fillId="0" borderId="0" xfId="0" applyFont="1" applyFill="1" applyAlignment="1">
      <alignment wrapText="1"/>
    </xf>
    <xf numFmtId="0" fontId="6" fillId="0" borderId="0" xfId="0" applyFont="1" applyFill="1" applyBorder="1" applyAlignment="1">
      <alignment horizontal="left"/>
    </xf>
    <xf numFmtId="0" fontId="12" fillId="0" borderId="0" xfId="0" applyFont="1" applyFill="1" applyAlignment="1">
      <alignment wrapText="1"/>
    </xf>
    <xf numFmtId="0" fontId="10" fillId="0" borderId="10" xfId="0" applyFont="1" applyFill="1" applyBorder="1" applyAlignment="1">
      <alignment horizontal="center" wrapText="1"/>
    </xf>
    <xf numFmtId="0" fontId="8" fillId="0" borderId="0" xfId="0" applyFont="1" applyFill="1" applyAlignment="1">
      <alignment/>
    </xf>
    <xf numFmtId="0" fontId="14" fillId="0" borderId="0" xfId="0" applyFont="1" applyFill="1" applyBorder="1" applyAlignment="1">
      <alignment/>
    </xf>
    <xf numFmtId="0" fontId="14" fillId="0" borderId="0" xfId="0" applyFont="1" applyFill="1" applyAlignment="1">
      <alignment wrapText="1"/>
    </xf>
    <xf numFmtId="0" fontId="10" fillId="0" borderId="0" xfId="0" applyFont="1" applyFill="1" applyBorder="1" applyAlignment="1">
      <alignment horizontal="right" wrapText="1"/>
    </xf>
    <xf numFmtId="0" fontId="12" fillId="0" borderId="0" xfId="0" applyFont="1" applyFill="1" applyBorder="1" applyAlignment="1">
      <alignment wrapText="1"/>
    </xf>
    <xf numFmtId="0" fontId="1" fillId="0" borderId="0" xfId="0" applyFont="1" applyFill="1" applyBorder="1" applyAlignment="1">
      <alignment horizontal="right" wrapText="1"/>
    </xf>
    <xf numFmtId="0" fontId="1" fillId="0" borderId="0" xfId="0" applyFont="1" applyFill="1" applyAlignment="1">
      <alignment horizontal="right" wrapText="1"/>
    </xf>
    <xf numFmtId="0" fontId="10" fillId="0" borderId="11" xfId="0" applyFont="1" applyFill="1" applyBorder="1" applyAlignment="1">
      <alignment horizontal="right" wrapText="1"/>
    </xf>
    <xf numFmtId="0" fontId="6" fillId="0" borderId="13" xfId="0" applyFont="1" applyFill="1" applyBorder="1" applyAlignment="1">
      <alignment horizontal="center" wrapText="1"/>
    </xf>
    <xf numFmtId="0" fontId="10" fillId="0" borderId="0" xfId="0" applyFont="1" applyFill="1" applyAlignment="1">
      <alignment/>
    </xf>
    <xf numFmtId="0" fontId="11" fillId="0" borderId="0" xfId="0" applyFont="1" applyFill="1" applyBorder="1" applyAlignment="1">
      <alignment horizontal="right" wrapText="1"/>
    </xf>
    <xf numFmtId="0" fontId="11" fillId="0" borderId="0" xfId="0" applyFont="1" applyFill="1" applyBorder="1" applyAlignment="1">
      <alignment/>
    </xf>
    <xf numFmtId="0" fontId="10" fillId="0" borderId="0" xfId="0" applyFont="1" applyFill="1" applyAlignment="1">
      <alignment horizontal="right"/>
    </xf>
    <xf numFmtId="0" fontId="10" fillId="0" borderId="0" xfId="0" applyFont="1" applyFill="1" applyBorder="1" applyAlignment="1">
      <alignment horizontal="right"/>
    </xf>
    <xf numFmtId="0" fontId="6" fillId="0" borderId="0" xfId="0" applyFont="1" applyFill="1" applyBorder="1" applyAlignment="1">
      <alignment vertical="top" wrapText="1"/>
    </xf>
    <xf numFmtId="0" fontId="6" fillId="0" borderId="0" xfId="0" applyFont="1" applyFill="1" applyBorder="1" applyAlignment="1">
      <alignment/>
    </xf>
    <xf numFmtId="0" fontId="8" fillId="0" borderId="0" xfId="0" applyFont="1" applyFill="1" applyBorder="1" applyAlignment="1">
      <alignment vertical="top" wrapText="1"/>
    </xf>
    <xf numFmtId="0" fontId="9" fillId="0" borderId="12" xfId="0" applyFont="1" applyFill="1" applyBorder="1" applyAlignment="1">
      <alignment vertical="center" wrapText="1"/>
    </xf>
    <xf numFmtId="0" fontId="18" fillId="0" borderId="10" xfId="0" applyFont="1" applyFill="1" applyBorder="1" applyAlignment="1">
      <alignment horizontal="center" vertical="center"/>
    </xf>
    <xf numFmtId="0" fontId="15" fillId="0" borderId="10" xfId="0" applyFont="1" applyFill="1" applyBorder="1" applyAlignment="1">
      <alignment horizontal="center" vertical="center"/>
    </xf>
    <xf numFmtId="0" fontId="19" fillId="0" borderId="0" xfId="0" applyFont="1" applyFill="1" applyAlignment="1">
      <alignment/>
    </xf>
    <xf numFmtId="0" fontId="15" fillId="0" borderId="0" xfId="0" applyFont="1" applyFill="1" applyBorder="1" applyAlignment="1">
      <alignment horizontal="center" vertical="center"/>
    </xf>
    <xf numFmtId="0" fontId="10" fillId="0" borderId="0" xfId="0" applyFont="1" applyFill="1" applyAlignment="1">
      <alignment horizontal="center" vertical="center" wrapText="1"/>
    </xf>
    <xf numFmtId="0" fontId="9" fillId="0" borderId="0" xfId="0" applyFont="1" applyFill="1" applyAlignment="1">
      <alignment/>
    </xf>
    <xf numFmtId="0" fontId="6" fillId="0" borderId="0" xfId="0" applyFont="1" applyFill="1" applyAlignment="1">
      <alignment horizontal="left" indent="1"/>
    </xf>
    <xf numFmtId="49" fontId="6" fillId="0" borderId="10" xfId="0" applyNumberFormat="1" applyFont="1" applyFill="1" applyBorder="1" applyAlignment="1">
      <alignment horizontal="center" vertical="center" wrapText="1"/>
    </xf>
    <xf numFmtId="0" fontId="1" fillId="0" borderId="0" xfId="0" applyFont="1" applyFill="1" applyBorder="1" applyAlignment="1">
      <alignment/>
    </xf>
    <xf numFmtId="0" fontId="21" fillId="0" borderId="0" xfId="0" applyFont="1" applyFill="1" applyBorder="1" applyAlignment="1">
      <alignment horizontal="justify" vertical="top"/>
    </xf>
    <xf numFmtId="0" fontId="8" fillId="0" borderId="0" xfId="0" applyFont="1" applyFill="1" applyBorder="1" applyAlignment="1">
      <alignment wrapText="1"/>
    </xf>
    <xf numFmtId="0" fontId="8" fillId="0" borderId="0" xfId="0" applyFont="1" applyFill="1" applyAlignment="1">
      <alignment horizontal="right"/>
    </xf>
    <xf numFmtId="0" fontId="8" fillId="0" borderId="0" xfId="0" applyFont="1" applyFill="1" applyBorder="1" applyAlignment="1">
      <alignment horizontal="right" wrapText="1"/>
    </xf>
    <xf numFmtId="0" fontId="8" fillId="0" borderId="0" xfId="0" applyFont="1" applyFill="1" applyBorder="1" applyAlignment="1">
      <alignment horizontal="right"/>
    </xf>
    <xf numFmtId="0" fontId="10" fillId="0" borderId="0" xfId="0" applyFont="1" applyFill="1" applyBorder="1" applyAlignment="1">
      <alignment/>
    </xf>
    <xf numFmtId="0" fontId="8" fillId="0" borderId="14" xfId="0" applyFont="1" applyFill="1" applyBorder="1" applyAlignment="1">
      <alignment/>
    </xf>
    <xf numFmtId="0" fontId="8" fillId="0" borderId="0" xfId="0" applyFont="1" applyFill="1" applyBorder="1" applyAlignment="1">
      <alignment horizontal="center" wrapText="1"/>
    </xf>
    <xf numFmtId="0" fontId="8" fillId="0" borderId="14" xfId="0" applyFont="1" applyFill="1" applyBorder="1" applyAlignment="1">
      <alignment horizontal="left"/>
    </xf>
    <xf numFmtId="0" fontId="8" fillId="0" borderId="0" xfId="0" applyFont="1" applyFill="1" applyAlignment="1">
      <alignment wrapText="1"/>
    </xf>
    <xf numFmtId="0" fontId="8" fillId="0" borderId="0" xfId="0" applyFont="1" applyFill="1" applyBorder="1" applyAlignment="1">
      <alignment/>
    </xf>
    <xf numFmtId="0" fontId="17" fillId="0" borderId="10" xfId="0" applyFont="1" applyFill="1" applyBorder="1" applyAlignment="1">
      <alignment vertical="center" wrapText="1"/>
    </xf>
    <xf numFmtId="0" fontId="5" fillId="0" borderId="0" xfId="0" applyFont="1" applyFill="1" applyBorder="1" applyAlignment="1">
      <alignment/>
    </xf>
    <xf numFmtId="0" fontId="6" fillId="0" borderId="0" xfId="0" applyFont="1" applyFill="1" applyBorder="1" applyAlignment="1">
      <alignment horizontal="right"/>
    </xf>
    <xf numFmtId="0" fontId="1" fillId="0" borderId="0" xfId="0" applyFont="1" applyFill="1" applyBorder="1" applyAlignment="1">
      <alignment horizontal="left"/>
    </xf>
    <xf numFmtId="0" fontId="6" fillId="0" borderId="10" xfId="0" applyFont="1" applyFill="1" applyBorder="1" applyAlignment="1">
      <alignment horizontal="center" vertical="center" wrapText="1"/>
    </xf>
    <xf numFmtId="0" fontId="6" fillId="0" borderId="0" xfId="0" applyFont="1" applyFill="1" applyBorder="1" applyAlignment="1">
      <alignment/>
    </xf>
    <xf numFmtId="0" fontId="6" fillId="0" borderId="0" xfId="0" applyFont="1" applyFill="1" applyBorder="1" applyAlignment="1">
      <alignment vertical="center" wrapText="1"/>
    </xf>
    <xf numFmtId="49" fontId="6" fillId="0" borderId="0" xfId="0" applyNumberFormat="1" applyFont="1" applyFill="1" applyBorder="1" applyAlignment="1">
      <alignment horizontal="center" vertical="center" wrapText="1"/>
    </xf>
    <xf numFmtId="0" fontId="60" fillId="0" borderId="0" xfId="0" applyFont="1" applyFill="1" applyAlignment="1">
      <alignment/>
    </xf>
    <xf numFmtId="4" fontId="15" fillId="0" borderId="0" xfId="0" applyNumberFormat="1" applyFont="1" applyFill="1" applyAlignment="1">
      <alignment/>
    </xf>
    <xf numFmtId="4" fontId="10" fillId="0" borderId="0" xfId="0" applyNumberFormat="1" applyFont="1" applyFill="1" applyAlignment="1">
      <alignment/>
    </xf>
    <xf numFmtId="4" fontId="61" fillId="0" borderId="10" xfId="0" applyNumberFormat="1" applyFont="1" applyFill="1" applyBorder="1" applyAlignment="1">
      <alignment horizontal="center" vertical="center" wrapText="1"/>
    </xf>
    <xf numFmtId="4" fontId="62" fillId="0" borderId="10" xfId="0" applyNumberFormat="1" applyFont="1" applyFill="1" applyBorder="1" applyAlignment="1">
      <alignment horizontal="center" vertical="center" wrapText="1"/>
    </xf>
    <xf numFmtId="49" fontId="15" fillId="5" borderId="10" xfId="0" applyNumberFormat="1" applyFont="1" applyFill="1" applyBorder="1" applyAlignment="1">
      <alignment horizontal="center" vertical="center" wrapText="1"/>
    </xf>
    <xf numFmtId="4" fontId="15" fillId="5" borderId="10" xfId="0" applyNumberFormat="1" applyFont="1" applyFill="1" applyBorder="1" applyAlignment="1">
      <alignment horizontal="center" vertical="center" wrapText="1"/>
    </xf>
    <xf numFmtId="0" fontId="6" fillId="5" borderId="0" xfId="0" applyFont="1" applyFill="1" applyAlignment="1">
      <alignment/>
    </xf>
    <xf numFmtId="49" fontId="15" fillId="4" borderId="10" xfId="0" applyNumberFormat="1" applyFont="1" applyFill="1" applyBorder="1" applyAlignment="1">
      <alignment horizontal="center" vertical="top" wrapText="1"/>
    </xf>
    <xf numFmtId="4" fontId="15" fillId="4" borderId="10" xfId="0" applyNumberFormat="1" applyFont="1" applyFill="1" applyBorder="1" applyAlignment="1">
      <alignment horizontal="center" vertical="center" wrapText="1"/>
    </xf>
    <xf numFmtId="0" fontId="6" fillId="4" borderId="0" xfId="0" applyFont="1" applyFill="1" applyAlignment="1">
      <alignment/>
    </xf>
    <xf numFmtId="0" fontId="1" fillId="4" borderId="0" xfId="0" applyFont="1" applyFill="1" applyAlignment="1">
      <alignment/>
    </xf>
    <xf numFmtId="49" fontId="6" fillId="4" borderId="10" xfId="0" applyNumberFormat="1" applyFont="1" applyFill="1" applyBorder="1" applyAlignment="1">
      <alignment horizontal="center" vertical="top" wrapText="1"/>
    </xf>
    <xf numFmtId="4" fontId="7" fillId="4" borderId="10" xfId="0" applyNumberFormat="1" applyFont="1" applyFill="1" applyBorder="1" applyAlignment="1">
      <alignment horizontal="center" vertical="center"/>
    </xf>
    <xf numFmtId="4" fontId="6" fillId="4" borderId="10" xfId="0" applyNumberFormat="1" applyFont="1" applyFill="1" applyBorder="1" applyAlignment="1">
      <alignment horizontal="center" vertical="center"/>
    </xf>
    <xf numFmtId="49" fontId="6" fillId="4" borderId="10" xfId="0" applyNumberFormat="1" applyFont="1" applyFill="1" applyBorder="1" applyAlignment="1">
      <alignment horizontal="center" vertical="center" wrapText="1"/>
    </xf>
    <xf numFmtId="4" fontId="6" fillId="4" borderId="10" xfId="0" applyNumberFormat="1" applyFont="1" applyFill="1" applyBorder="1" applyAlignment="1">
      <alignment horizontal="center" vertical="center" wrapText="1"/>
    </xf>
    <xf numFmtId="49" fontId="15" fillId="4" borderId="10" xfId="0" applyNumberFormat="1" applyFont="1" applyFill="1" applyBorder="1" applyAlignment="1">
      <alignment horizontal="center" vertical="center" wrapText="1"/>
    </xf>
    <xf numFmtId="0" fontId="1" fillId="0" borderId="0" xfId="0" applyFont="1" applyFill="1" applyAlignment="1">
      <alignment horizontal="right"/>
    </xf>
    <xf numFmtId="0" fontId="6" fillId="0" borderId="0" xfId="0" applyFont="1" applyFill="1" applyBorder="1" applyAlignment="1">
      <alignment horizontal="center"/>
    </xf>
    <xf numFmtId="0" fontId="8" fillId="0" borderId="0" xfId="0" applyFont="1" applyFill="1" applyAlignment="1">
      <alignment horizontal="right"/>
    </xf>
    <xf numFmtId="0" fontId="6" fillId="0" borderId="0" xfId="0" applyFont="1" applyFill="1" applyBorder="1" applyAlignment="1">
      <alignment horizontal="left" vertical="center" wrapText="1"/>
    </xf>
    <xf numFmtId="0" fontId="8" fillId="0" borderId="0" xfId="0" applyFont="1" applyFill="1" applyBorder="1" applyAlignment="1">
      <alignment horizontal="right" wrapText="1"/>
    </xf>
    <xf numFmtId="0" fontId="8" fillId="0" borderId="0" xfId="0" applyFont="1" applyFill="1" applyBorder="1" applyAlignment="1">
      <alignment horizontal="center" wrapText="1"/>
    </xf>
    <xf numFmtId="0" fontId="10" fillId="0" borderId="0" xfId="0" applyFont="1" applyFill="1" applyBorder="1" applyAlignment="1">
      <alignment horizontal="center"/>
    </xf>
    <xf numFmtId="0" fontId="6" fillId="0" borderId="0" xfId="0" applyFont="1" applyFill="1" applyBorder="1" applyAlignment="1">
      <alignment horizontal="left"/>
    </xf>
    <xf numFmtId="0" fontId="1" fillId="0" borderId="0" xfId="0" applyFont="1" applyFill="1" applyBorder="1" applyAlignment="1">
      <alignment/>
    </xf>
    <xf numFmtId="0" fontId="8" fillId="0" borderId="14" xfId="0" applyFont="1" applyFill="1" applyBorder="1" applyAlignment="1">
      <alignment horizontal="right"/>
    </xf>
    <xf numFmtId="0" fontId="11" fillId="0" borderId="0" xfId="0" applyFont="1" applyFill="1" applyBorder="1" applyAlignment="1">
      <alignment horizontal="center"/>
    </xf>
    <xf numFmtId="0" fontId="10" fillId="0" borderId="15" xfId="0" applyFont="1" applyFill="1" applyBorder="1" applyAlignment="1">
      <alignment horizontal="center"/>
    </xf>
    <xf numFmtId="0" fontId="8" fillId="0" borderId="0" xfId="0" applyFont="1" applyFill="1" applyBorder="1" applyAlignment="1">
      <alignment horizontal="center"/>
    </xf>
    <xf numFmtId="0" fontId="13" fillId="0" borderId="0" xfId="0" applyFont="1" applyFill="1" applyBorder="1" applyAlignment="1">
      <alignment horizontal="center" vertical="center"/>
    </xf>
    <xf numFmtId="0" fontId="6" fillId="0" borderId="0" xfId="0" applyFont="1" applyFill="1" applyBorder="1" applyAlignment="1">
      <alignment horizontal="center" wrapText="1"/>
    </xf>
    <xf numFmtId="0" fontId="6" fillId="0" borderId="14" xfId="0" applyFont="1" applyFill="1" applyBorder="1" applyAlignment="1">
      <alignment horizontal="center"/>
    </xf>
    <xf numFmtId="0" fontId="10" fillId="0" borderId="0" xfId="0" applyFont="1" applyFill="1" applyAlignment="1">
      <alignment wrapText="1"/>
    </xf>
    <xf numFmtId="0" fontId="9" fillId="0" borderId="14" xfId="0" applyFont="1" applyFill="1" applyBorder="1" applyAlignment="1">
      <alignment horizontal="center" vertical="center" wrapText="1"/>
    </xf>
    <xf numFmtId="0" fontId="10" fillId="0" borderId="11" xfId="0" applyFont="1" applyFill="1" applyBorder="1" applyAlignment="1">
      <alignment horizontal="right" wrapText="1"/>
    </xf>
    <xf numFmtId="0" fontId="6" fillId="0" borderId="13" xfId="0" applyFont="1" applyFill="1" applyBorder="1" applyAlignment="1">
      <alignment horizontal="center" wrapText="1"/>
    </xf>
    <xf numFmtId="0" fontId="6" fillId="0" borderId="16" xfId="0" applyFont="1" applyFill="1" applyBorder="1" applyAlignment="1">
      <alignment horizontal="center" wrapText="1"/>
    </xf>
    <xf numFmtId="0" fontId="9" fillId="0" borderId="14" xfId="0" applyFont="1" applyBorder="1" applyAlignment="1">
      <alignment horizontal="center" wrapText="1"/>
    </xf>
    <xf numFmtId="0" fontId="11" fillId="0" borderId="10" xfId="0" applyFont="1" applyFill="1" applyBorder="1" applyAlignment="1">
      <alignment horizontal="center" wrapText="1"/>
    </xf>
    <xf numFmtId="0" fontId="15" fillId="0" borderId="14" xfId="0" applyFont="1" applyFill="1" applyBorder="1" applyAlignment="1">
      <alignment horizontal="center" vertical="center" wrapText="1"/>
    </xf>
    <xf numFmtId="0" fontId="1" fillId="0" borderId="10" xfId="0" applyFont="1" applyFill="1" applyBorder="1" applyAlignment="1">
      <alignment horizontal="center" wrapText="1"/>
    </xf>
    <xf numFmtId="0" fontId="15"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6" fillId="0" borderId="10" xfId="0" applyFont="1" applyFill="1" applyBorder="1" applyAlignment="1">
      <alignment horizontal="center" wrapText="1"/>
    </xf>
    <xf numFmtId="0" fontId="11" fillId="0" borderId="0" xfId="0" applyFont="1" applyFill="1" applyBorder="1" applyAlignment="1">
      <alignment horizontal="center" vertical="top"/>
    </xf>
    <xf numFmtId="0" fontId="9" fillId="0" borderId="0" xfId="0" applyFont="1" applyFill="1" applyAlignment="1">
      <alignment horizontal="center" vertical="top" wrapText="1"/>
    </xf>
    <xf numFmtId="0" fontId="8" fillId="0" borderId="17" xfId="0" applyNumberFormat="1" applyFont="1" applyFill="1" applyBorder="1" applyAlignment="1">
      <alignment horizontal="center" wrapText="1"/>
    </xf>
    <xf numFmtId="0" fontId="8" fillId="0" borderId="17" xfId="0" applyFont="1" applyFill="1" applyBorder="1" applyAlignment="1">
      <alignment vertical="top" wrapText="1"/>
    </xf>
    <xf numFmtId="0" fontId="9" fillId="0" borderId="0" xfId="0" applyFont="1" applyFill="1" applyBorder="1" applyAlignment="1">
      <alignment horizontal="center" vertical="top" wrapText="1"/>
    </xf>
    <xf numFmtId="0" fontId="8" fillId="0" borderId="17" xfId="0" applyFont="1" applyFill="1" applyBorder="1" applyAlignment="1">
      <alignment horizontal="center" wrapText="1"/>
    </xf>
    <xf numFmtId="0" fontId="8" fillId="0" borderId="17" xfId="0" applyFont="1" applyFill="1" applyBorder="1" applyAlignment="1">
      <alignment horizontal="center" vertical="top" wrapText="1"/>
    </xf>
    <xf numFmtId="0" fontId="9" fillId="0" borderId="14" xfId="0" applyFont="1" applyFill="1" applyBorder="1" applyAlignment="1">
      <alignment horizontal="center" vertical="top" wrapText="1"/>
    </xf>
    <xf numFmtId="0" fontId="8" fillId="0" borderId="15" xfId="0" applyFont="1" applyFill="1" applyBorder="1" applyAlignment="1">
      <alignment horizontal="center" wrapText="1"/>
    </xf>
    <xf numFmtId="0" fontId="8" fillId="0" borderId="14" xfId="0" applyFont="1" applyFill="1" applyBorder="1" applyAlignment="1">
      <alignment horizontal="center" wrapText="1"/>
    </xf>
    <xf numFmtId="0" fontId="6" fillId="0" borderId="15" xfId="0" applyFont="1" applyFill="1" applyBorder="1" applyAlignment="1">
      <alignment horizontal="left" wrapText="1"/>
    </xf>
    <xf numFmtId="0" fontId="9" fillId="0" borderId="17"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5" xfId="0" applyFont="1" applyFill="1" applyBorder="1" applyAlignment="1">
      <alignment horizontal="left" wrapText="1"/>
    </xf>
    <xf numFmtId="0" fontId="9" fillId="0" borderId="18"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8" xfId="0" applyFont="1" applyFill="1" applyBorder="1" applyAlignment="1">
      <alignment horizontal="left" vertical="center"/>
    </xf>
    <xf numFmtId="0" fontId="9" fillId="0" borderId="17" xfId="0" applyFont="1" applyFill="1" applyBorder="1" applyAlignment="1">
      <alignment horizontal="left" vertical="center"/>
    </xf>
    <xf numFmtId="0" fontId="9" fillId="0" borderId="12" xfId="0" applyFont="1" applyFill="1" applyBorder="1" applyAlignment="1">
      <alignment horizontal="left" vertical="center"/>
    </xf>
    <xf numFmtId="0" fontId="9" fillId="0" borderId="0" xfId="0" applyFont="1" applyFill="1" applyAlignment="1">
      <alignment horizontal="center" wrapText="1"/>
    </xf>
    <xf numFmtId="0" fontId="18"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 fillId="0" borderId="14" xfId="0" applyFont="1" applyFill="1" applyBorder="1" applyAlignment="1">
      <alignment/>
    </xf>
    <xf numFmtId="0" fontId="17" fillId="0" borderId="18"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0" fillId="0" borderId="12" xfId="0" applyBorder="1" applyAlignment="1">
      <alignment horizontal="center" vertical="center" wrapText="1"/>
    </xf>
    <xf numFmtId="4" fontId="6" fillId="0" borderId="10" xfId="0" applyNumberFormat="1" applyFont="1" applyFill="1" applyBorder="1" applyAlignment="1">
      <alignment horizontal="center" vertical="center"/>
    </xf>
    <xf numFmtId="4" fontId="15" fillId="0" borderId="10" xfId="0" applyNumberFormat="1" applyFont="1" applyFill="1" applyBorder="1" applyAlignment="1">
      <alignment horizontal="center" vertical="center"/>
    </xf>
    <xf numFmtId="0" fontId="15" fillId="5" borderId="10" xfId="0" applyFont="1" applyFill="1" applyBorder="1" applyAlignment="1">
      <alignment horizontal="center" vertical="center" wrapText="1"/>
    </xf>
    <xf numFmtId="4" fontId="15" fillId="5" borderId="10" xfId="0" applyNumberFormat="1" applyFont="1" applyFill="1" applyBorder="1" applyAlignment="1">
      <alignment horizontal="center" vertical="center"/>
    </xf>
    <xf numFmtId="0" fontId="6" fillId="4" borderId="10" xfId="0" applyFont="1" applyFill="1" applyBorder="1" applyAlignment="1">
      <alignment horizontal="center" vertical="center" wrapText="1"/>
    </xf>
    <xf numFmtId="3" fontId="15" fillId="4" borderId="10" xfId="0" applyNumberFormat="1" applyFont="1" applyFill="1" applyBorder="1" applyAlignment="1">
      <alignment horizontal="center" vertical="center"/>
    </xf>
    <xf numFmtId="3" fontId="15"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3" fontId="15" fillId="0" borderId="18" xfId="0" applyNumberFormat="1" applyFont="1" applyFill="1" applyBorder="1" applyAlignment="1">
      <alignment horizontal="center" vertical="center"/>
    </xf>
    <xf numFmtId="3" fontId="15" fillId="0" borderId="17" xfId="0" applyNumberFormat="1" applyFont="1" applyFill="1" applyBorder="1" applyAlignment="1">
      <alignment horizontal="center" vertical="center"/>
    </xf>
    <xf numFmtId="3" fontId="15" fillId="0" borderId="12" xfId="0" applyNumberFormat="1" applyFont="1" applyFill="1" applyBorder="1" applyAlignment="1">
      <alignment horizontal="center" vertical="center"/>
    </xf>
    <xf numFmtId="0" fontId="20" fillId="0" borderId="0" xfId="0" applyFont="1" applyFill="1" applyBorder="1" applyAlignment="1">
      <alignment horizontal="justify" vertical="center" wrapText="1"/>
    </xf>
    <xf numFmtId="0" fontId="21" fillId="0" borderId="0" xfId="0" applyFont="1" applyFill="1" applyBorder="1" applyAlignment="1">
      <alignment horizontal="justify" vertical="top"/>
    </xf>
    <xf numFmtId="2" fontId="22" fillId="0" borderId="0" xfId="0" applyNumberFormat="1" applyFont="1" applyFill="1" applyBorder="1" applyAlignment="1">
      <alignment horizontal="left" vertical="center"/>
    </xf>
    <xf numFmtId="0" fontId="22" fillId="0" borderId="0" xfId="0" applyFont="1" applyFill="1" applyBorder="1" applyAlignment="1">
      <alignment horizontal="right" vertical="center"/>
    </xf>
    <xf numFmtId="0" fontId="15" fillId="0" borderId="0" xfId="0" applyFont="1" applyFill="1" applyAlignment="1">
      <alignment horizontal="right"/>
    </xf>
    <xf numFmtId="4" fontId="6" fillId="0" borderId="10" xfId="0" applyNumberFormat="1" applyFont="1" applyFill="1" applyBorder="1" applyAlignment="1">
      <alignment horizontal="center" vertical="center" wrapText="1"/>
    </xf>
    <xf numFmtId="0" fontId="6" fillId="0" borderId="0" xfId="0" applyFont="1" applyFill="1" applyAlignment="1">
      <alignment horizontal="right"/>
    </xf>
    <xf numFmtId="0" fontId="6" fillId="0" borderId="0" xfId="0" applyFont="1" applyFill="1" applyAlignment="1">
      <alignment horizontal="center" vertical="center" wrapText="1"/>
    </xf>
    <xf numFmtId="4" fontId="60" fillId="0" borderId="0" xfId="0" applyNumberFormat="1" applyFont="1" applyFill="1" applyAlignment="1">
      <alignment horizontal="right"/>
    </xf>
    <xf numFmtId="0" fontId="60" fillId="0" borderId="0" xfId="0" applyFont="1" applyFill="1" applyAlignment="1">
      <alignment horizontal="righ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182"/>
  <sheetViews>
    <sheetView tabSelected="1" zoomScale="50" zoomScaleNormal="50" zoomScalePageLayoutView="0" workbookViewId="0" topLeftCell="A1">
      <selection activeCell="M96" sqref="M96"/>
    </sheetView>
  </sheetViews>
  <sheetFormatPr defaultColWidth="9.00390625" defaultRowHeight="12.75"/>
  <cols>
    <col min="1" max="1" width="18.00390625" style="2" customWidth="1"/>
    <col min="2" max="2" width="10.375" style="2" customWidth="1"/>
    <col min="3" max="3" width="9.25390625" style="2" customWidth="1"/>
    <col min="4" max="4" width="7.625" style="2" customWidth="1"/>
    <col min="5" max="5" width="3.75390625" style="2" customWidth="1"/>
    <col min="6" max="6" width="6.75390625" style="2" customWidth="1"/>
    <col min="7" max="7" width="2.625" style="2" customWidth="1"/>
    <col min="8" max="8" width="23.75390625" style="2" customWidth="1"/>
    <col min="9" max="9" width="10.875" style="2" customWidth="1"/>
    <col min="10" max="10" width="5.875" style="2" customWidth="1"/>
    <col min="11" max="11" width="4.125" style="2" customWidth="1"/>
    <col min="12" max="12" width="6.375" style="2" customWidth="1"/>
    <col min="13" max="13" width="23.125" style="2" customWidth="1"/>
    <col min="14" max="14" width="22.25390625" style="1" customWidth="1"/>
    <col min="15" max="15" width="23.625" style="1" customWidth="1"/>
    <col min="16" max="19" width="21.00390625" style="1" customWidth="1"/>
    <col min="20" max="20" width="18.75390625" style="1" customWidth="1"/>
    <col min="21" max="21" width="17.75390625" style="1" customWidth="1"/>
    <col min="22" max="23" width="17.00390625" style="1" customWidth="1"/>
    <col min="24" max="24" width="16.375" style="1" customWidth="1"/>
    <col min="25" max="25" width="17.00390625" style="1" customWidth="1"/>
    <col min="26" max="26" width="12.875" style="1" customWidth="1"/>
    <col min="27" max="27" width="21.625" style="1" customWidth="1"/>
    <col min="28" max="28" width="9.125" style="1" customWidth="1"/>
    <col min="29" max="29" width="20.00390625" style="1" customWidth="1"/>
    <col min="30" max="16384" width="9.125" style="1" customWidth="1"/>
  </cols>
  <sheetData>
    <row r="1" spans="1:13" s="4" customFormat="1" ht="12.75">
      <c r="A1" s="87"/>
      <c r="B1" s="87"/>
      <c r="C1" s="87"/>
      <c r="D1" s="87"/>
      <c r="E1" s="87"/>
      <c r="F1" s="87"/>
      <c r="G1" s="87"/>
      <c r="H1" s="87"/>
      <c r="I1" s="87"/>
      <c r="J1" s="3"/>
      <c r="K1" s="3"/>
      <c r="L1" s="3"/>
      <c r="M1" s="3"/>
    </row>
    <row r="2" spans="1:27" s="2" customFormat="1" ht="12.75">
      <c r="A2" s="7"/>
      <c r="B2" s="7"/>
      <c r="C2" s="7"/>
      <c r="D2" s="7"/>
      <c r="E2" s="7"/>
      <c r="F2" s="7"/>
      <c r="G2" s="7"/>
      <c r="H2" s="7"/>
      <c r="I2" s="7"/>
      <c r="M2" s="112"/>
      <c r="N2" s="112"/>
      <c r="O2" s="112"/>
      <c r="P2" s="112"/>
      <c r="Q2" s="112"/>
      <c r="R2" s="112"/>
      <c r="S2" s="112"/>
      <c r="T2" s="112"/>
      <c r="U2" s="112"/>
      <c r="V2" s="112"/>
      <c r="W2" s="112"/>
      <c r="X2" s="112"/>
      <c r="Y2" s="112"/>
      <c r="Z2" s="112"/>
      <c r="AA2" s="112"/>
    </row>
    <row r="3" spans="1:27" s="2" customFormat="1" ht="12.75">
      <c r="A3" s="7"/>
      <c r="B3" s="7"/>
      <c r="C3" s="7"/>
      <c r="D3" s="7"/>
      <c r="E3" s="7"/>
      <c r="F3" s="7"/>
      <c r="G3" s="7"/>
      <c r="H3" s="7"/>
      <c r="I3" s="7"/>
      <c r="M3" s="8"/>
      <c r="N3" s="8"/>
      <c r="O3" s="8"/>
      <c r="P3" s="8"/>
      <c r="Q3" s="8"/>
      <c r="R3" s="8"/>
      <c r="S3" s="8"/>
      <c r="T3" s="8"/>
      <c r="U3" s="8"/>
      <c r="V3" s="8"/>
      <c r="W3" s="8"/>
      <c r="X3" s="8"/>
      <c r="Y3" s="8"/>
      <c r="Z3" s="8"/>
      <c r="AA3" s="8"/>
    </row>
    <row r="4" spans="1:27" s="9" customFormat="1" ht="20.25">
      <c r="A4" s="113"/>
      <c r="B4" s="113"/>
      <c r="C4" s="113"/>
      <c r="D4" s="113"/>
      <c r="E4" s="113"/>
      <c r="F4" s="113"/>
      <c r="G4" s="113"/>
      <c r="H4" s="113"/>
      <c r="I4" s="63"/>
      <c r="M4" s="19"/>
      <c r="N4" s="19"/>
      <c r="O4" s="19"/>
      <c r="P4" s="19"/>
      <c r="Q4" s="19"/>
      <c r="R4" s="19"/>
      <c r="S4" s="19"/>
      <c r="T4" s="19"/>
      <c r="U4" s="77"/>
      <c r="V4" s="114" t="s">
        <v>4</v>
      </c>
      <c r="W4" s="114"/>
      <c r="X4" s="114"/>
      <c r="Y4" s="114"/>
      <c r="Z4" s="114"/>
      <c r="AA4" s="114"/>
    </row>
    <row r="5" spans="1:27" s="9" customFormat="1" ht="18.75" customHeight="1">
      <c r="A5" s="115"/>
      <c r="B5" s="115"/>
      <c r="C5" s="115"/>
      <c r="D5" s="115"/>
      <c r="E5" s="115"/>
      <c r="F5" s="115"/>
      <c r="G5" s="115"/>
      <c r="H5" s="115"/>
      <c r="I5" s="115"/>
      <c r="M5" s="40"/>
      <c r="N5" s="40"/>
      <c r="O5" s="40"/>
      <c r="P5" s="40"/>
      <c r="Q5" s="40"/>
      <c r="R5" s="40"/>
      <c r="S5" s="40"/>
      <c r="T5" s="40"/>
      <c r="U5" s="78"/>
      <c r="V5" s="116"/>
      <c r="W5" s="116"/>
      <c r="X5" s="116"/>
      <c r="Y5" s="116"/>
      <c r="Z5" s="116"/>
      <c r="AA5" s="116"/>
    </row>
    <row r="6" spans="1:27" s="2" customFormat="1" ht="6.75" customHeight="1">
      <c r="A6" s="115"/>
      <c r="B6" s="115"/>
      <c r="C6" s="115"/>
      <c r="D6" s="115"/>
      <c r="E6" s="115"/>
      <c r="F6" s="115"/>
      <c r="G6" s="115"/>
      <c r="H6" s="115"/>
      <c r="I6" s="115"/>
      <c r="M6" s="40"/>
      <c r="N6" s="40"/>
      <c r="O6" s="40"/>
      <c r="P6" s="40"/>
      <c r="Q6" s="40"/>
      <c r="R6" s="40"/>
      <c r="S6" s="40"/>
      <c r="T6" s="40"/>
      <c r="U6" s="78"/>
      <c r="V6" s="116"/>
      <c r="W6" s="116"/>
      <c r="X6" s="116"/>
      <c r="Y6" s="116"/>
      <c r="Z6" s="116"/>
      <c r="AA6" s="116"/>
    </row>
    <row r="7" spans="1:28" s="10" customFormat="1" ht="24" customHeight="1">
      <c r="A7" s="115"/>
      <c r="B7" s="115"/>
      <c r="C7" s="115"/>
      <c r="D7" s="115"/>
      <c r="E7" s="115"/>
      <c r="F7" s="115"/>
      <c r="G7" s="115"/>
      <c r="H7" s="115"/>
      <c r="I7" s="115"/>
      <c r="M7" s="40"/>
      <c r="N7" s="40"/>
      <c r="O7" s="40"/>
      <c r="P7" s="40"/>
      <c r="Q7" s="40"/>
      <c r="R7" s="40"/>
      <c r="S7" s="40"/>
      <c r="T7" s="40"/>
      <c r="U7" s="78"/>
      <c r="V7" s="82"/>
      <c r="W7" s="117" t="s">
        <v>181</v>
      </c>
      <c r="X7" s="117"/>
      <c r="Y7" s="117"/>
      <c r="Z7" s="117"/>
      <c r="AA7" s="117"/>
      <c r="AB7" s="117"/>
    </row>
    <row r="8" spans="1:28" s="10" customFormat="1" ht="40.5" customHeight="1">
      <c r="A8" s="63"/>
      <c r="B8" s="63"/>
      <c r="C8" s="63"/>
      <c r="D8" s="63"/>
      <c r="E8" s="63"/>
      <c r="F8" s="63"/>
      <c r="G8" s="63"/>
      <c r="H8" s="63"/>
      <c r="I8" s="59"/>
      <c r="M8" s="85"/>
      <c r="N8" s="41"/>
      <c r="O8" s="41"/>
      <c r="P8" s="41"/>
      <c r="Q8" s="41"/>
      <c r="R8" s="41"/>
      <c r="S8" s="41"/>
      <c r="T8" s="41"/>
      <c r="U8" s="80"/>
      <c r="V8" s="118" t="s">
        <v>5</v>
      </c>
      <c r="W8" s="118"/>
      <c r="X8" s="118"/>
      <c r="Y8" s="118"/>
      <c r="Z8" s="118"/>
      <c r="AA8" s="118"/>
      <c r="AB8" s="118"/>
    </row>
    <row r="9" spans="1:28" s="2" customFormat="1" ht="20.25">
      <c r="A9" s="113"/>
      <c r="B9" s="113"/>
      <c r="C9" s="113"/>
      <c r="D9" s="63"/>
      <c r="E9" s="119"/>
      <c r="F9" s="119"/>
      <c r="G9" s="119"/>
      <c r="H9" s="119"/>
      <c r="I9" s="7"/>
      <c r="M9" s="120"/>
      <c r="N9" s="120"/>
      <c r="O9" s="120"/>
      <c r="P9" s="7"/>
      <c r="Q9" s="7"/>
      <c r="R9" s="7"/>
      <c r="S9" s="7"/>
      <c r="T9" s="7"/>
      <c r="U9" s="79"/>
      <c r="V9" s="83"/>
      <c r="W9" s="121" t="s">
        <v>182</v>
      </c>
      <c r="X9" s="121"/>
      <c r="Y9" s="121"/>
      <c r="Z9" s="121"/>
      <c r="AA9" s="121"/>
      <c r="AB9" s="81"/>
    </row>
    <row r="10" spans="1:27" s="2" customFormat="1" ht="20.25">
      <c r="A10" s="88"/>
      <c r="B10" s="88"/>
      <c r="C10" s="88"/>
      <c r="D10" s="63"/>
      <c r="E10" s="63"/>
      <c r="F10" s="63"/>
      <c r="G10" s="63"/>
      <c r="H10" s="63"/>
      <c r="I10" s="7"/>
      <c r="M10" s="122"/>
      <c r="N10" s="122"/>
      <c r="O10" s="122"/>
      <c r="P10" s="42"/>
      <c r="Q10" s="42"/>
      <c r="R10" s="42"/>
      <c r="S10" s="42"/>
      <c r="T10" s="42"/>
      <c r="U10" s="79"/>
      <c r="V10" s="79"/>
      <c r="W10" s="123" t="s">
        <v>201</v>
      </c>
      <c r="X10" s="123"/>
      <c r="Y10" s="123"/>
      <c r="Z10" s="123"/>
      <c r="AA10" s="123"/>
    </row>
    <row r="11" spans="1:27" s="2" customFormat="1" ht="20.25">
      <c r="A11" s="113"/>
      <c r="B11" s="113"/>
      <c r="C11" s="63"/>
      <c r="D11" s="45"/>
      <c r="E11" s="63"/>
      <c r="F11" s="63"/>
      <c r="G11" s="63"/>
      <c r="H11" s="63"/>
      <c r="I11" s="89"/>
      <c r="M11" s="12"/>
      <c r="N11" s="44"/>
      <c r="O11" s="45"/>
      <c r="P11" s="45"/>
      <c r="Q11" s="45"/>
      <c r="R11" s="45"/>
      <c r="S11" s="45"/>
      <c r="T11" s="45"/>
      <c r="U11" s="124"/>
      <c r="V11" s="124"/>
      <c r="W11" s="43"/>
      <c r="X11" s="43"/>
      <c r="Y11" s="48" t="s">
        <v>216</v>
      </c>
      <c r="Z11" s="43" t="s">
        <v>214</v>
      </c>
      <c r="AA11" s="77" t="s">
        <v>196</v>
      </c>
    </row>
    <row r="12" spans="1:27" s="2" customFormat="1" ht="18.75">
      <c r="A12" s="13"/>
      <c r="B12" s="13"/>
      <c r="C12" s="13"/>
      <c r="M12" s="14"/>
      <c r="N12" s="46"/>
      <c r="O12" s="45"/>
      <c r="P12" s="45"/>
      <c r="Q12" s="45"/>
      <c r="R12" s="45"/>
      <c r="S12" s="45"/>
      <c r="T12" s="45"/>
      <c r="U12" s="45"/>
      <c r="V12" s="45"/>
      <c r="W12" s="45"/>
      <c r="X12" s="45"/>
      <c r="Y12" s="45"/>
      <c r="Z12" s="45"/>
      <c r="AA12" s="11"/>
    </row>
    <row r="13" spans="1:27" s="48" customFormat="1" ht="36.75" customHeight="1">
      <c r="A13" s="125" t="s">
        <v>34</v>
      </c>
      <c r="B13" s="125"/>
      <c r="C13" s="125"/>
      <c r="D13" s="125"/>
      <c r="E13" s="125"/>
      <c r="F13" s="125"/>
      <c r="G13" s="125"/>
      <c r="H13" s="125"/>
      <c r="I13" s="125"/>
      <c r="J13" s="125"/>
      <c r="K13" s="125"/>
      <c r="L13" s="125"/>
      <c r="M13" s="125"/>
      <c r="N13" s="125"/>
      <c r="O13" s="125"/>
      <c r="P13" s="125"/>
      <c r="Q13" s="125"/>
      <c r="R13" s="125"/>
      <c r="S13" s="125"/>
      <c r="T13" s="125"/>
      <c r="U13" s="125"/>
      <c r="V13" s="125"/>
      <c r="W13" s="15"/>
      <c r="X13" s="15"/>
      <c r="Y13" s="15"/>
      <c r="Z13" s="16"/>
      <c r="AA13" s="47"/>
    </row>
    <row r="14" spans="11:27" s="17" customFormat="1" ht="26.25" customHeight="1">
      <c r="K14" s="126"/>
      <c r="L14" s="126"/>
      <c r="M14" s="127" t="s">
        <v>215</v>
      </c>
      <c r="N14" s="127"/>
      <c r="O14" s="19" t="s">
        <v>196</v>
      </c>
      <c r="T14" s="49"/>
      <c r="U14" s="50"/>
      <c r="W14" s="51"/>
      <c r="X14" s="51"/>
      <c r="Y14" s="51"/>
      <c r="Z14" s="51" t="s">
        <v>0</v>
      </c>
      <c r="AA14" s="20"/>
    </row>
    <row r="15" spans="3:27" s="2" customFormat="1" ht="15" customHeight="1">
      <c r="C15" s="12"/>
      <c r="D15" s="18"/>
      <c r="E15" s="18"/>
      <c r="F15" s="12"/>
      <c r="G15" s="21"/>
      <c r="H15" s="9"/>
      <c r="I15" s="9"/>
      <c r="J15" s="9"/>
      <c r="K15" s="9"/>
      <c r="L15" s="9"/>
      <c r="N15" s="52"/>
      <c r="O15" s="7"/>
      <c r="P15" s="7"/>
      <c r="Q15" s="7"/>
      <c r="R15" s="7"/>
      <c r="S15" s="7"/>
      <c r="T15" s="7"/>
      <c r="U15" s="46"/>
      <c r="V15" s="53"/>
      <c r="W15" s="53"/>
      <c r="X15" s="53"/>
      <c r="Y15" s="53"/>
      <c r="Z15" s="54"/>
      <c r="AA15" s="22"/>
    </row>
    <row r="16" spans="1:27" s="57" customFormat="1" ht="20.25">
      <c r="A16" s="128" t="s">
        <v>6</v>
      </c>
      <c r="B16" s="128"/>
      <c r="C16" s="128"/>
      <c r="D16" s="129" t="s">
        <v>180</v>
      </c>
      <c r="E16" s="129"/>
      <c r="F16" s="129"/>
      <c r="G16" s="129"/>
      <c r="H16" s="129"/>
      <c r="I16" s="129"/>
      <c r="J16" s="129"/>
      <c r="K16" s="129"/>
      <c r="L16" s="129"/>
      <c r="M16" s="129"/>
      <c r="N16" s="129"/>
      <c r="O16" s="129"/>
      <c r="P16" s="129"/>
      <c r="Q16" s="129"/>
      <c r="R16" s="129"/>
      <c r="S16" s="129"/>
      <c r="T16" s="129"/>
      <c r="U16" s="129"/>
      <c r="V16" s="129"/>
      <c r="W16" s="129"/>
      <c r="X16" s="129"/>
      <c r="Y16" s="129"/>
      <c r="Z16" s="55" t="s">
        <v>1</v>
      </c>
      <c r="AA16" s="56"/>
    </row>
    <row r="17" spans="1:27" s="10" customFormat="1" ht="16.5" customHeight="1">
      <c r="A17" s="23"/>
      <c r="B17" s="23"/>
      <c r="C17" s="23"/>
      <c r="D17" s="24"/>
      <c r="E17" s="24"/>
      <c r="F17" s="24"/>
      <c r="G17" s="24"/>
      <c r="H17" s="24"/>
      <c r="I17" s="24"/>
      <c r="J17" s="24"/>
      <c r="K17" s="24"/>
      <c r="L17" s="24"/>
      <c r="M17" s="24"/>
      <c r="N17" s="24"/>
      <c r="O17" s="24"/>
      <c r="P17" s="24"/>
      <c r="Q17" s="24"/>
      <c r="R17" s="24"/>
      <c r="S17" s="24"/>
      <c r="T17" s="24"/>
      <c r="U17" s="24"/>
      <c r="V17" s="40"/>
      <c r="W17" s="51"/>
      <c r="X17" s="51"/>
      <c r="Y17" s="51"/>
      <c r="Z17" s="130" t="s">
        <v>3</v>
      </c>
      <c r="AA17" s="131"/>
    </row>
    <row r="18" spans="1:27" s="57" customFormat="1" ht="27" customHeight="1">
      <c r="A18" s="128" t="s">
        <v>7</v>
      </c>
      <c r="B18" s="128"/>
      <c r="C18" s="128"/>
      <c r="D18" s="133" t="s">
        <v>183</v>
      </c>
      <c r="E18" s="133"/>
      <c r="F18" s="133"/>
      <c r="G18" s="133"/>
      <c r="H18" s="133"/>
      <c r="I18" s="133"/>
      <c r="J18" s="133"/>
      <c r="K18" s="133"/>
      <c r="L18" s="133"/>
      <c r="M18" s="133"/>
      <c r="N18" s="133"/>
      <c r="O18" s="133"/>
      <c r="P18" s="133"/>
      <c r="Q18" s="133"/>
      <c r="R18" s="133"/>
      <c r="S18" s="133"/>
      <c r="T18" s="133"/>
      <c r="U18" s="133"/>
      <c r="V18" s="133"/>
      <c r="W18" s="133"/>
      <c r="X18" s="133"/>
      <c r="Y18" s="133"/>
      <c r="Z18" s="130"/>
      <c r="AA18" s="132"/>
    </row>
    <row r="19" spans="1:27" s="10" customFormat="1" ht="18.75">
      <c r="A19" s="25"/>
      <c r="B19" s="25"/>
      <c r="C19" s="25"/>
      <c r="D19" s="24"/>
      <c r="E19" s="24"/>
      <c r="F19" s="24"/>
      <c r="G19" s="24"/>
      <c r="H19" s="24"/>
      <c r="I19" s="24"/>
      <c r="J19" s="24"/>
      <c r="K19" s="24"/>
      <c r="L19" s="24"/>
      <c r="M19" s="24"/>
      <c r="N19" s="24"/>
      <c r="O19" s="24"/>
      <c r="P19" s="24"/>
      <c r="Q19" s="24"/>
      <c r="R19" s="24"/>
      <c r="S19" s="24"/>
      <c r="T19" s="24"/>
      <c r="U19" s="39"/>
      <c r="V19" s="58"/>
      <c r="W19" s="51"/>
      <c r="X19" s="51"/>
      <c r="Y19" s="51"/>
      <c r="Z19" s="58"/>
      <c r="AA19" s="134"/>
    </row>
    <row r="20" spans="1:27" s="2" customFormat="1" ht="18.75">
      <c r="A20" s="128" t="s">
        <v>2</v>
      </c>
      <c r="B20" s="128"/>
      <c r="C20" s="128"/>
      <c r="D20" s="135" t="s">
        <v>184</v>
      </c>
      <c r="E20" s="135"/>
      <c r="F20" s="135"/>
      <c r="G20" s="135"/>
      <c r="H20" s="135"/>
      <c r="I20" s="135"/>
      <c r="J20" s="135"/>
      <c r="K20" s="135"/>
      <c r="L20" s="135"/>
      <c r="M20" s="135"/>
      <c r="N20" s="135"/>
      <c r="O20" s="135"/>
      <c r="P20" s="135"/>
      <c r="Q20" s="135"/>
      <c r="R20" s="135"/>
      <c r="S20" s="135"/>
      <c r="T20" s="135"/>
      <c r="U20" s="135"/>
      <c r="V20" s="135"/>
      <c r="W20" s="135"/>
      <c r="X20" s="135"/>
      <c r="Y20" s="135"/>
      <c r="Z20" s="53"/>
      <c r="AA20" s="134"/>
    </row>
    <row r="21" spans="1:27" s="10" customFormat="1" ht="18.75">
      <c r="A21" s="26"/>
      <c r="B21" s="26"/>
      <c r="C21" s="26"/>
      <c r="D21" s="24"/>
      <c r="E21" s="24"/>
      <c r="F21" s="24"/>
      <c r="G21" s="24"/>
      <c r="H21" s="24"/>
      <c r="I21" s="24"/>
      <c r="J21" s="24"/>
      <c r="K21" s="24"/>
      <c r="L21" s="24"/>
      <c r="M21" s="24"/>
      <c r="N21" s="24"/>
      <c r="O21" s="24"/>
      <c r="P21" s="24"/>
      <c r="Q21" s="24"/>
      <c r="R21" s="24"/>
      <c r="S21" s="24"/>
      <c r="T21" s="24"/>
      <c r="U21" s="39"/>
      <c r="V21" s="59"/>
      <c r="W21" s="59"/>
      <c r="X21" s="59"/>
      <c r="Y21" s="59"/>
      <c r="AA21" s="136"/>
    </row>
    <row r="22" spans="1:27" s="57" customFormat="1" ht="15.75" customHeight="1">
      <c r="A22" s="128" t="s">
        <v>8</v>
      </c>
      <c r="B22" s="128"/>
      <c r="C22" s="128"/>
      <c r="D22" s="137" t="s">
        <v>177</v>
      </c>
      <c r="E22" s="137"/>
      <c r="F22" s="137"/>
      <c r="G22" s="137"/>
      <c r="H22" s="137"/>
      <c r="I22" s="137"/>
      <c r="J22" s="137"/>
      <c r="K22" s="137"/>
      <c r="L22" s="137"/>
      <c r="M22" s="137"/>
      <c r="N22" s="137"/>
      <c r="O22" s="137"/>
      <c r="P22" s="137"/>
      <c r="Q22" s="137"/>
      <c r="R22" s="137"/>
      <c r="S22" s="137"/>
      <c r="T22" s="137"/>
      <c r="U22" s="137"/>
      <c r="V22" s="137"/>
      <c r="W22" s="137"/>
      <c r="X22" s="137"/>
      <c r="Y22" s="137"/>
      <c r="AA22" s="136"/>
    </row>
    <row r="23" spans="1:27" s="57" customFormat="1" ht="36.75" customHeight="1">
      <c r="A23" s="128"/>
      <c r="B23" s="128"/>
      <c r="C23" s="128"/>
      <c r="D23" s="135"/>
      <c r="E23" s="135"/>
      <c r="F23" s="135"/>
      <c r="G23" s="135"/>
      <c r="H23" s="135"/>
      <c r="I23" s="135"/>
      <c r="J23" s="135"/>
      <c r="K23" s="135"/>
      <c r="L23" s="135"/>
      <c r="M23" s="135"/>
      <c r="N23" s="135"/>
      <c r="O23" s="135"/>
      <c r="P23" s="135"/>
      <c r="Q23" s="135"/>
      <c r="R23" s="135"/>
      <c r="S23" s="135"/>
      <c r="T23" s="135"/>
      <c r="U23" s="135"/>
      <c r="V23" s="135"/>
      <c r="W23" s="135"/>
      <c r="X23" s="135"/>
      <c r="Y23" s="135"/>
      <c r="AA23" s="136"/>
    </row>
    <row r="24" spans="1:27" s="10" customFormat="1" ht="18.75">
      <c r="A24" s="26"/>
      <c r="B24" s="26"/>
      <c r="C24" s="26"/>
      <c r="D24" s="24"/>
      <c r="E24" s="24"/>
      <c r="F24" s="24"/>
      <c r="G24" s="24"/>
      <c r="H24" s="24"/>
      <c r="I24" s="24"/>
      <c r="J24" s="24"/>
      <c r="K24" s="24"/>
      <c r="L24" s="24"/>
      <c r="M24" s="24"/>
      <c r="N24" s="24"/>
      <c r="O24" s="24"/>
      <c r="P24" s="24"/>
      <c r="Q24" s="24"/>
      <c r="R24" s="24"/>
      <c r="S24" s="24"/>
      <c r="T24" s="24"/>
      <c r="U24" s="39"/>
      <c r="V24" s="59"/>
      <c r="W24" s="59"/>
      <c r="X24" s="59"/>
      <c r="Y24" s="59"/>
      <c r="AA24" s="136"/>
    </row>
    <row r="25" spans="1:27" s="57" customFormat="1" ht="15.75" customHeight="1">
      <c r="A25" s="128" t="s">
        <v>9</v>
      </c>
      <c r="B25" s="128"/>
      <c r="C25" s="128"/>
      <c r="D25" s="138" t="s">
        <v>178</v>
      </c>
      <c r="E25" s="138"/>
      <c r="F25" s="138"/>
      <c r="G25" s="138"/>
      <c r="H25" s="138"/>
      <c r="I25" s="138"/>
      <c r="J25" s="138"/>
      <c r="K25" s="138"/>
      <c r="L25" s="138"/>
      <c r="M25" s="138"/>
      <c r="N25" s="138"/>
      <c r="O25" s="138"/>
      <c r="P25" s="138"/>
      <c r="Q25" s="138"/>
      <c r="R25" s="138"/>
      <c r="S25" s="138"/>
      <c r="T25" s="138"/>
      <c r="U25" s="138"/>
      <c r="V25" s="138"/>
      <c r="W25" s="138"/>
      <c r="X25" s="138"/>
      <c r="Y25" s="138"/>
      <c r="AA25" s="136"/>
    </row>
    <row r="26" spans="1:27" s="57" customFormat="1" ht="30" customHeight="1">
      <c r="A26" s="128"/>
      <c r="B26" s="128"/>
      <c r="C26" s="128"/>
      <c r="D26" s="138"/>
      <c r="E26" s="138"/>
      <c r="F26" s="138"/>
      <c r="G26" s="138"/>
      <c r="H26" s="138"/>
      <c r="I26" s="138"/>
      <c r="J26" s="138"/>
      <c r="K26" s="138"/>
      <c r="L26" s="138"/>
      <c r="M26" s="138"/>
      <c r="N26" s="138"/>
      <c r="O26" s="138"/>
      <c r="P26" s="138"/>
      <c r="Q26" s="138"/>
      <c r="R26" s="138"/>
      <c r="S26" s="138"/>
      <c r="T26" s="138"/>
      <c r="U26" s="138"/>
      <c r="V26" s="138"/>
      <c r="W26" s="138"/>
      <c r="X26" s="138"/>
      <c r="Y26" s="138"/>
      <c r="AA26" s="136"/>
    </row>
    <row r="27" spans="1:27" s="10" customFormat="1" ht="18.75">
      <c r="A27" s="26"/>
      <c r="B27" s="26"/>
      <c r="C27" s="26"/>
      <c r="D27" s="24"/>
      <c r="E27" s="24"/>
      <c r="F27" s="24"/>
      <c r="G27" s="24"/>
      <c r="H27" s="24"/>
      <c r="I27" s="24"/>
      <c r="J27" s="24"/>
      <c r="K27" s="24"/>
      <c r="L27" s="24"/>
      <c r="M27" s="24"/>
      <c r="N27" s="24"/>
      <c r="O27" s="24"/>
      <c r="P27" s="24"/>
      <c r="Q27" s="24"/>
      <c r="R27" s="24"/>
      <c r="S27" s="24"/>
      <c r="T27" s="24"/>
      <c r="U27" s="39"/>
      <c r="V27" s="59"/>
      <c r="W27" s="59"/>
      <c r="X27" s="59"/>
      <c r="Y27" s="59"/>
      <c r="AA27" s="139"/>
    </row>
    <row r="28" spans="1:27" s="2" customFormat="1" ht="33.75" customHeight="1">
      <c r="A28" s="128" t="s">
        <v>10</v>
      </c>
      <c r="B28" s="128"/>
      <c r="C28" s="128"/>
      <c r="D28" s="135" t="s">
        <v>33</v>
      </c>
      <c r="E28" s="135"/>
      <c r="F28" s="135"/>
      <c r="G28" s="135"/>
      <c r="H28" s="135"/>
      <c r="I28" s="135"/>
      <c r="J28" s="135"/>
      <c r="K28" s="135"/>
      <c r="L28" s="135"/>
      <c r="M28" s="135"/>
      <c r="N28" s="135"/>
      <c r="O28" s="135"/>
      <c r="P28" s="135"/>
      <c r="Q28" s="135"/>
      <c r="R28" s="135"/>
      <c r="S28" s="135"/>
      <c r="T28" s="135"/>
      <c r="U28" s="135"/>
      <c r="V28" s="135"/>
      <c r="W28" s="135"/>
      <c r="X28" s="135"/>
      <c r="Y28" s="135"/>
      <c r="Z28" s="60" t="s">
        <v>11</v>
      </c>
      <c r="AA28" s="139"/>
    </row>
    <row r="29" spans="4:27" s="2" customFormat="1" ht="15.75">
      <c r="D29" s="140"/>
      <c r="E29" s="140"/>
      <c r="F29" s="140"/>
      <c r="G29" s="140"/>
      <c r="H29" s="140"/>
      <c r="I29" s="140"/>
      <c r="J29" s="140"/>
      <c r="K29" s="140"/>
      <c r="L29" s="140"/>
      <c r="M29" s="140"/>
      <c r="N29" s="140"/>
      <c r="O29" s="140"/>
      <c r="P29" s="140"/>
      <c r="Q29" s="140"/>
      <c r="R29" s="140"/>
      <c r="S29" s="140"/>
      <c r="T29" s="140"/>
      <c r="U29" s="140"/>
      <c r="V29" s="61"/>
      <c r="W29" s="61"/>
      <c r="X29" s="61"/>
      <c r="Y29" s="61"/>
      <c r="Z29" s="60" t="s">
        <v>12</v>
      </c>
      <c r="AA29" s="27"/>
    </row>
    <row r="30" s="2" customFormat="1" ht="12.75"/>
    <row r="31" spans="1:27" s="9" customFormat="1" ht="53.25" customHeight="1">
      <c r="A31" s="141" t="s">
        <v>31</v>
      </c>
      <c r="B31" s="141"/>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row>
    <row r="32" spans="28:30" s="2" customFormat="1" ht="12.75">
      <c r="AB32" s="7"/>
      <c r="AC32" s="7"/>
      <c r="AD32" s="7"/>
    </row>
    <row r="33" spans="1:33" s="9" customFormat="1" ht="18.75">
      <c r="A33" s="141" t="s">
        <v>28</v>
      </c>
      <c r="B33" s="14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63"/>
      <c r="AC33" s="63"/>
      <c r="AD33" s="63"/>
      <c r="AE33" s="63"/>
      <c r="AF33" s="63"/>
      <c r="AG33" s="63"/>
    </row>
    <row r="34" spans="1:33" s="9" customFormat="1" ht="18.75">
      <c r="A34" s="141"/>
      <c r="B34" s="141"/>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63"/>
      <c r="AC34" s="63"/>
      <c r="AD34" s="63"/>
      <c r="AE34" s="63"/>
      <c r="AF34" s="63"/>
      <c r="AG34" s="63"/>
    </row>
    <row r="35" spans="1:33" s="9" customFormat="1" ht="63.75" customHeight="1">
      <c r="A35" s="142" t="s">
        <v>186</v>
      </c>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85"/>
      <c r="AC35" s="85"/>
      <c r="AD35" s="85"/>
      <c r="AE35" s="85"/>
      <c r="AF35" s="85"/>
      <c r="AG35" s="63"/>
    </row>
    <row r="36" spans="1:33" s="9" customFormat="1" ht="20.25">
      <c r="A36" s="143"/>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62"/>
      <c r="AC36" s="62"/>
      <c r="AD36" s="63"/>
      <c r="AE36" s="63"/>
      <c r="AF36" s="63"/>
      <c r="AG36" s="63"/>
    </row>
    <row r="37" spans="1:33" s="9" customFormat="1" ht="18.75">
      <c r="A37" s="144" t="s">
        <v>29</v>
      </c>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63"/>
      <c r="AC37" s="63"/>
      <c r="AD37" s="63"/>
      <c r="AE37" s="63"/>
      <c r="AF37" s="63"/>
      <c r="AG37" s="63"/>
    </row>
    <row r="38" spans="1:33" s="9" customFormat="1" ht="21.75" customHeight="1">
      <c r="A38" s="141"/>
      <c r="B38" s="14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63"/>
      <c r="AC38" s="63"/>
      <c r="AD38" s="63"/>
      <c r="AE38" s="63"/>
      <c r="AF38" s="63"/>
      <c r="AG38" s="63"/>
    </row>
    <row r="39" spans="1:33" s="9" customFormat="1" ht="20.25" customHeight="1">
      <c r="A39" s="145" t="s">
        <v>179</v>
      </c>
      <c r="B39" s="145"/>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85"/>
      <c r="AC39" s="85"/>
      <c r="AD39" s="85"/>
      <c r="AE39" s="85"/>
      <c r="AF39" s="85"/>
      <c r="AG39" s="63"/>
    </row>
    <row r="40" spans="1:33" s="9" customFormat="1" ht="20.25">
      <c r="A40" s="146"/>
      <c r="B40" s="146"/>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64"/>
      <c r="AC40" s="64"/>
      <c r="AD40" s="63"/>
      <c r="AE40" s="63"/>
      <c r="AF40" s="63"/>
      <c r="AG40" s="63"/>
    </row>
    <row r="41" spans="1:33" s="9" customFormat="1" ht="18.75">
      <c r="A41" s="144" t="s">
        <v>30</v>
      </c>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63"/>
      <c r="AC41" s="63"/>
      <c r="AD41" s="63"/>
      <c r="AE41" s="63"/>
      <c r="AF41" s="63"/>
      <c r="AG41" s="63"/>
    </row>
    <row r="42" spans="1:33" s="9" customFormat="1" ht="24" customHeight="1">
      <c r="A42" s="147"/>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63"/>
      <c r="AC42" s="63"/>
      <c r="AD42" s="63"/>
      <c r="AE42" s="63"/>
      <c r="AF42" s="63"/>
      <c r="AG42" s="63"/>
    </row>
    <row r="43" spans="1:32" s="9" customFormat="1" ht="24" customHeight="1">
      <c r="A43" s="148" t="s">
        <v>185</v>
      </c>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84"/>
      <c r="AC43" s="84"/>
      <c r="AD43" s="84"/>
      <c r="AE43" s="84"/>
      <c r="AF43" s="84"/>
    </row>
    <row r="44" spans="1:30" s="9" customFormat="1" ht="50.25" customHeight="1">
      <c r="A44" s="149"/>
      <c r="B44" s="149"/>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76"/>
      <c r="AC44" s="76"/>
      <c r="AD44" s="76"/>
    </row>
    <row r="45" spans="1:27" s="9" customFormat="1" ht="21.75" customHeight="1">
      <c r="A45" s="150"/>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row>
    <row r="46" spans="1:27" s="9" customFormat="1" ht="22.5" customHeight="1">
      <c r="A46" s="151" t="s">
        <v>150</v>
      </c>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2"/>
      <c r="AA46" s="28">
        <v>11582893.58</v>
      </c>
    </row>
    <row r="47" spans="1:27" s="9" customFormat="1" ht="23.25" customHeight="1">
      <c r="A47" s="153" t="s">
        <v>35</v>
      </c>
      <c r="B47" s="153"/>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row>
    <row r="48" spans="1:27" s="9" customFormat="1" ht="25.5" customHeight="1">
      <c r="A48" s="154" t="s">
        <v>14</v>
      </c>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6"/>
      <c r="AA48" s="28">
        <v>1458567.06</v>
      </c>
    </row>
    <row r="49" spans="1:27" s="2" customFormat="1" ht="24" customHeight="1">
      <c r="A49" s="157" t="s">
        <v>13</v>
      </c>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9"/>
      <c r="AA49" s="28"/>
    </row>
    <row r="50" spans="1:27" s="2" customFormat="1" ht="30" customHeight="1">
      <c r="A50" s="157" t="s">
        <v>23</v>
      </c>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9"/>
      <c r="AA50" s="28"/>
    </row>
    <row r="51" spans="1:27" s="2" customFormat="1" ht="30" customHeight="1">
      <c r="A51" s="151" t="s">
        <v>36</v>
      </c>
      <c r="B51" s="151"/>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65">
        <v>7043334.01</v>
      </c>
    </row>
    <row r="52" spans="1:27" s="2" customFormat="1" ht="30" customHeight="1">
      <c r="A52" s="153" t="s">
        <v>15</v>
      </c>
      <c r="B52" s="153"/>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row>
    <row r="53" spans="1:27" s="2" customFormat="1" ht="60.75" customHeight="1">
      <c r="A53" s="154" t="s">
        <v>37</v>
      </c>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6"/>
      <c r="AA53" s="28">
        <v>4980583.86</v>
      </c>
    </row>
    <row r="54" s="2" customFormat="1" ht="47.25" customHeight="1"/>
    <row r="55" spans="1:27" s="9" customFormat="1" ht="18.75" customHeight="1">
      <c r="A55" s="160" t="s">
        <v>197</v>
      </c>
      <c r="B55" s="160"/>
      <c r="C55" s="160"/>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row>
    <row r="56" spans="1:27" s="9" customFormat="1" ht="18.75" customHeight="1">
      <c r="A56" s="160"/>
      <c r="B56" s="160"/>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row>
    <row r="57" s="10" customFormat="1" ht="11.25"/>
    <row r="58" spans="1:27" s="2" customFormat="1" ht="37.5" customHeight="1">
      <c r="A58" s="66" t="s">
        <v>46</v>
      </c>
      <c r="B58" s="161" t="s">
        <v>16</v>
      </c>
      <c r="C58" s="161"/>
      <c r="D58" s="161"/>
      <c r="E58" s="161"/>
      <c r="F58" s="161"/>
      <c r="G58" s="161"/>
      <c r="H58" s="161"/>
      <c r="I58" s="161"/>
      <c r="J58" s="161"/>
      <c r="K58" s="161"/>
      <c r="L58" s="161"/>
      <c r="M58" s="161" t="s">
        <v>149</v>
      </c>
      <c r="N58" s="161"/>
      <c r="O58" s="161"/>
      <c r="P58" s="161"/>
      <c r="Q58" s="161"/>
      <c r="R58" s="161"/>
      <c r="S58" s="161"/>
      <c r="T58" s="161"/>
      <c r="U58" s="161"/>
      <c r="V58" s="161"/>
      <c r="W58" s="161"/>
      <c r="X58" s="161"/>
      <c r="Y58" s="161"/>
      <c r="Z58" s="161"/>
      <c r="AA58" s="161"/>
    </row>
    <row r="59" spans="1:27" s="2" customFormat="1" ht="26.25" customHeight="1">
      <c r="A59" s="66">
        <v>1</v>
      </c>
      <c r="B59" s="161">
        <v>2</v>
      </c>
      <c r="C59" s="161"/>
      <c r="D59" s="161"/>
      <c r="E59" s="161"/>
      <c r="F59" s="161"/>
      <c r="G59" s="161"/>
      <c r="H59" s="161"/>
      <c r="I59" s="161"/>
      <c r="J59" s="161"/>
      <c r="K59" s="161"/>
      <c r="L59" s="161"/>
      <c r="M59" s="161">
        <v>3</v>
      </c>
      <c r="N59" s="161"/>
      <c r="O59" s="161"/>
      <c r="P59" s="161"/>
      <c r="Q59" s="161"/>
      <c r="R59" s="161"/>
      <c r="S59" s="161"/>
      <c r="T59" s="161"/>
      <c r="U59" s="161"/>
      <c r="V59" s="161"/>
      <c r="W59" s="161"/>
      <c r="X59" s="161"/>
      <c r="Y59" s="161"/>
      <c r="Z59" s="161"/>
      <c r="AA59" s="161"/>
    </row>
    <row r="60" spans="1:27" s="2" customFormat="1" ht="18.75" customHeight="1">
      <c r="A60" s="67">
        <v>1</v>
      </c>
      <c r="B60" s="162" t="s">
        <v>38</v>
      </c>
      <c r="C60" s="162"/>
      <c r="D60" s="162"/>
      <c r="E60" s="162"/>
      <c r="F60" s="162"/>
      <c r="G60" s="162"/>
      <c r="H60" s="162"/>
      <c r="I60" s="162"/>
      <c r="J60" s="162"/>
      <c r="K60" s="162"/>
      <c r="L60" s="162"/>
      <c r="M60" s="163">
        <v>10963.39</v>
      </c>
      <c r="N60" s="163"/>
      <c r="O60" s="163"/>
      <c r="P60" s="163"/>
      <c r="Q60" s="163"/>
      <c r="R60" s="163"/>
      <c r="S60" s="163"/>
      <c r="T60" s="163"/>
      <c r="U60" s="163"/>
      <c r="V60" s="163"/>
      <c r="W60" s="163"/>
      <c r="X60" s="163"/>
      <c r="Y60" s="163"/>
      <c r="Z60" s="163"/>
      <c r="AA60" s="163"/>
    </row>
    <row r="61" spans="1:27" s="68" customFormat="1" ht="18.75">
      <c r="A61" s="67"/>
      <c r="B61" s="163" t="s">
        <v>17</v>
      </c>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row>
    <row r="62" spans="1:27" s="2" customFormat="1" ht="18.75" customHeight="1">
      <c r="A62" s="67" t="s">
        <v>47</v>
      </c>
      <c r="B62" s="164" t="s">
        <v>39</v>
      </c>
      <c r="C62" s="164"/>
      <c r="D62" s="164"/>
      <c r="E62" s="164"/>
      <c r="F62" s="164"/>
      <c r="G62" s="164"/>
      <c r="H62" s="164"/>
      <c r="I62" s="164"/>
      <c r="J62" s="164"/>
      <c r="K62" s="164"/>
      <c r="L62" s="164"/>
      <c r="M62" s="163">
        <v>1458.57</v>
      </c>
      <c r="N62" s="163"/>
      <c r="O62" s="163"/>
      <c r="P62" s="163"/>
      <c r="Q62" s="163"/>
      <c r="R62" s="163"/>
      <c r="S62" s="163"/>
      <c r="T62" s="163"/>
      <c r="U62" s="163"/>
      <c r="V62" s="163"/>
      <c r="W62" s="163"/>
      <c r="X62" s="163"/>
      <c r="Y62" s="163"/>
      <c r="Z62" s="163"/>
      <c r="AA62" s="163"/>
    </row>
    <row r="63" spans="1:27" s="2" customFormat="1" ht="22.5" customHeight="1">
      <c r="A63" s="67"/>
      <c r="B63" s="164" t="s">
        <v>40</v>
      </c>
      <c r="C63" s="164"/>
      <c r="D63" s="164"/>
      <c r="E63" s="164"/>
      <c r="F63" s="164"/>
      <c r="G63" s="164"/>
      <c r="H63" s="164"/>
      <c r="I63" s="164"/>
      <c r="J63" s="164"/>
      <c r="K63" s="164"/>
      <c r="L63" s="164"/>
      <c r="M63" s="163">
        <v>585.98</v>
      </c>
      <c r="N63" s="163"/>
      <c r="O63" s="163"/>
      <c r="P63" s="163"/>
      <c r="Q63" s="163"/>
      <c r="R63" s="163"/>
      <c r="S63" s="163"/>
      <c r="T63" s="163"/>
      <c r="U63" s="163"/>
      <c r="V63" s="163"/>
      <c r="W63" s="163"/>
      <c r="X63" s="163"/>
      <c r="Y63" s="163"/>
      <c r="Z63" s="163"/>
      <c r="AA63" s="163"/>
    </row>
    <row r="64" spans="1:27" s="2" customFormat="1" ht="18.75" customHeight="1">
      <c r="A64" s="67" t="s">
        <v>48</v>
      </c>
      <c r="B64" s="164" t="s">
        <v>41</v>
      </c>
      <c r="C64" s="164"/>
      <c r="D64" s="164"/>
      <c r="E64" s="164"/>
      <c r="F64" s="164"/>
      <c r="G64" s="164"/>
      <c r="H64" s="164"/>
      <c r="I64" s="164"/>
      <c r="J64" s="164"/>
      <c r="K64" s="164"/>
      <c r="L64" s="164"/>
      <c r="M64" s="163">
        <v>4980.58</v>
      </c>
      <c r="N64" s="163"/>
      <c r="O64" s="163"/>
      <c r="P64" s="163"/>
      <c r="Q64" s="163"/>
      <c r="R64" s="163"/>
      <c r="S64" s="163"/>
      <c r="T64" s="163"/>
      <c r="U64" s="163"/>
      <c r="V64" s="163"/>
      <c r="W64" s="163"/>
      <c r="X64" s="163"/>
      <c r="Y64" s="163"/>
      <c r="Z64" s="163"/>
      <c r="AA64" s="163"/>
    </row>
    <row r="65" spans="1:27" s="2" customFormat="1" ht="33.75" customHeight="1">
      <c r="A65" s="67"/>
      <c r="B65" s="164" t="s">
        <v>40</v>
      </c>
      <c r="C65" s="164"/>
      <c r="D65" s="164"/>
      <c r="E65" s="164"/>
      <c r="F65" s="164"/>
      <c r="G65" s="164"/>
      <c r="H65" s="164"/>
      <c r="I65" s="164"/>
      <c r="J65" s="164"/>
      <c r="K65" s="164"/>
      <c r="L65" s="164"/>
      <c r="M65" s="163">
        <v>158.21</v>
      </c>
      <c r="N65" s="163"/>
      <c r="O65" s="163"/>
      <c r="P65" s="163"/>
      <c r="Q65" s="163"/>
      <c r="R65" s="163"/>
      <c r="S65" s="163"/>
      <c r="T65" s="163"/>
      <c r="U65" s="163"/>
      <c r="V65" s="163"/>
      <c r="W65" s="163"/>
      <c r="X65" s="163"/>
      <c r="Y65" s="163"/>
      <c r="Z65" s="163"/>
      <c r="AA65" s="163"/>
    </row>
    <row r="66" spans="1:27" s="68" customFormat="1" ht="18.75" customHeight="1">
      <c r="A66" s="67">
        <v>2</v>
      </c>
      <c r="B66" s="162" t="s">
        <v>32</v>
      </c>
      <c r="C66" s="162"/>
      <c r="D66" s="162"/>
      <c r="E66" s="162"/>
      <c r="F66" s="162"/>
      <c r="G66" s="162"/>
      <c r="H66" s="162"/>
      <c r="I66" s="162"/>
      <c r="J66" s="162"/>
      <c r="K66" s="162"/>
      <c r="L66" s="162"/>
      <c r="M66" s="163">
        <v>-10250.99</v>
      </c>
      <c r="N66" s="163"/>
      <c r="O66" s="163"/>
      <c r="P66" s="163"/>
      <c r="Q66" s="163"/>
      <c r="R66" s="163"/>
      <c r="S66" s="163"/>
      <c r="T66" s="163"/>
      <c r="U66" s="163"/>
      <c r="V66" s="163"/>
      <c r="W66" s="163"/>
      <c r="X66" s="163"/>
      <c r="Y66" s="163"/>
      <c r="Z66" s="163"/>
      <c r="AA66" s="163"/>
    </row>
    <row r="67" spans="1:27" s="2" customFormat="1" ht="18.75" customHeight="1">
      <c r="A67" s="67"/>
      <c r="B67" s="164" t="s">
        <v>17</v>
      </c>
      <c r="C67" s="164"/>
      <c r="D67" s="164"/>
      <c r="E67" s="164"/>
      <c r="F67" s="164"/>
      <c r="G67" s="164"/>
      <c r="H67" s="164"/>
      <c r="I67" s="164"/>
      <c r="J67" s="164"/>
      <c r="K67" s="164"/>
      <c r="L67" s="164"/>
      <c r="M67" s="163"/>
      <c r="N67" s="163"/>
      <c r="O67" s="163"/>
      <c r="P67" s="163"/>
      <c r="Q67" s="163"/>
      <c r="R67" s="163"/>
      <c r="S67" s="163"/>
      <c r="T67" s="163"/>
      <c r="U67" s="163"/>
      <c r="V67" s="163"/>
      <c r="W67" s="163"/>
      <c r="X67" s="163"/>
      <c r="Y67" s="163"/>
      <c r="Z67" s="163"/>
      <c r="AA67" s="163"/>
    </row>
    <row r="68" spans="1:27" s="2" customFormat="1" ht="18.75" customHeight="1">
      <c r="A68" s="67" t="s">
        <v>49</v>
      </c>
      <c r="B68" s="164" t="s">
        <v>42</v>
      </c>
      <c r="C68" s="164"/>
      <c r="D68" s="164"/>
      <c r="E68" s="164"/>
      <c r="F68" s="164"/>
      <c r="G68" s="164"/>
      <c r="H68" s="164"/>
      <c r="I68" s="164"/>
      <c r="J68" s="164"/>
      <c r="K68" s="164"/>
      <c r="L68" s="164"/>
      <c r="M68" s="163">
        <v>304.2</v>
      </c>
      <c r="N68" s="163"/>
      <c r="O68" s="163"/>
      <c r="P68" s="163"/>
      <c r="Q68" s="163"/>
      <c r="R68" s="163"/>
      <c r="S68" s="163"/>
      <c r="T68" s="163"/>
      <c r="U68" s="163"/>
      <c r="V68" s="163"/>
      <c r="W68" s="163"/>
      <c r="X68" s="163"/>
      <c r="Y68" s="163"/>
      <c r="Z68" s="163"/>
      <c r="AA68" s="163"/>
    </row>
    <row r="69" spans="1:27" s="2" customFormat="1" ht="18.75" customHeight="1">
      <c r="A69" s="67"/>
      <c r="B69" s="164" t="s">
        <v>15</v>
      </c>
      <c r="C69" s="164"/>
      <c r="D69" s="164"/>
      <c r="E69" s="164"/>
      <c r="F69" s="164"/>
      <c r="G69" s="164"/>
      <c r="H69" s="164"/>
      <c r="I69" s="164"/>
      <c r="J69" s="164"/>
      <c r="K69" s="164"/>
      <c r="L69" s="164"/>
      <c r="M69" s="163"/>
      <c r="N69" s="163"/>
      <c r="O69" s="163"/>
      <c r="P69" s="163"/>
      <c r="Q69" s="163"/>
      <c r="R69" s="163"/>
      <c r="S69" s="163"/>
      <c r="T69" s="163"/>
      <c r="U69" s="163"/>
      <c r="V69" s="163"/>
      <c r="W69" s="163"/>
      <c r="X69" s="163"/>
      <c r="Y69" s="163"/>
      <c r="Z69" s="163"/>
      <c r="AA69" s="163"/>
    </row>
    <row r="70" spans="1:27" s="2" customFormat="1" ht="18.75" customHeight="1">
      <c r="A70" s="67"/>
      <c r="B70" s="164" t="s">
        <v>43</v>
      </c>
      <c r="C70" s="164"/>
      <c r="D70" s="164"/>
      <c r="E70" s="164"/>
      <c r="F70" s="164"/>
      <c r="G70" s="164"/>
      <c r="H70" s="164"/>
      <c r="I70" s="164"/>
      <c r="J70" s="164"/>
      <c r="K70" s="164"/>
      <c r="L70" s="164"/>
      <c r="M70" s="163">
        <v>304.2</v>
      </c>
      <c r="N70" s="163"/>
      <c r="O70" s="163"/>
      <c r="P70" s="163"/>
      <c r="Q70" s="163"/>
      <c r="R70" s="163"/>
      <c r="S70" s="163"/>
      <c r="T70" s="163"/>
      <c r="U70" s="163"/>
      <c r="V70" s="163"/>
      <c r="W70" s="163"/>
      <c r="X70" s="163"/>
      <c r="Y70" s="163"/>
      <c r="Z70" s="163"/>
      <c r="AA70" s="163"/>
    </row>
    <row r="71" spans="1:27" s="2" customFormat="1" ht="36.75" customHeight="1">
      <c r="A71" s="67" t="s">
        <v>50</v>
      </c>
      <c r="B71" s="164" t="s">
        <v>44</v>
      </c>
      <c r="C71" s="164"/>
      <c r="D71" s="164"/>
      <c r="E71" s="164"/>
      <c r="F71" s="164"/>
      <c r="G71" s="164"/>
      <c r="H71" s="164"/>
      <c r="I71" s="164"/>
      <c r="J71" s="164"/>
      <c r="K71" s="164"/>
      <c r="L71" s="164"/>
      <c r="M71" s="163"/>
      <c r="N71" s="163"/>
      <c r="O71" s="163"/>
      <c r="P71" s="163"/>
      <c r="Q71" s="163"/>
      <c r="R71" s="163"/>
      <c r="S71" s="163"/>
      <c r="T71" s="163"/>
      <c r="U71" s="163"/>
      <c r="V71" s="163"/>
      <c r="W71" s="163"/>
      <c r="X71" s="163"/>
      <c r="Y71" s="163"/>
      <c r="Z71" s="163"/>
      <c r="AA71" s="163"/>
    </row>
    <row r="72" spans="1:27" s="2" customFormat="1" ht="18.75" customHeight="1">
      <c r="A72" s="67" t="s">
        <v>51</v>
      </c>
      <c r="B72" s="164" t="s">
        <v>45</v>
      </c>
      <c r="C72" s="164"/>
      <c r="D72" s="164"/>
      <c r="E72" s="164"/>
      <c r="F72" s="164"/>
      <c r="G72" s="164"/>
      <c r="H72" s="164"/>
      <c r="I72" s="164"/>
      <c r="J72" s="164"/>
      <c r="K72" s="164"/>
      <c r="L72" s="164"/>
      <c r="M72" s="163">
        <v>-10868.52</v>
      </c>
      <c r="N72" s="163"/>
      <c r="O72" s="163"/>
      <c r="P72" s="163"/>
      <c r="Q72" s="163"/>
      <c r="R72" s="163"/>
      <c r="S72" s="163"/>
      <c r="T72" s="163"/>
      <c r="U72" s="163"/>
      <c r="V72" s="163"/>
      <c r="W72" s="163"/>
      <c r="X72" s="163"/>
      <c r="Y72" s="163"/>
      <c r="Z72" s="163"/>
      <c r="AA72" s="163"/>
    </row>
    <row r="73" spans="1:27" s="2" customFormat="1" ht="21.75" customHeight="1">
      <c r="A73" s="67" t="s">
        <v>52</v>
      </c>
      <c r="B73" s="162" t="s">
        <v>166</v>
      </c>
      <c r="C73" s="162"/>
      <c r="D73" s="162"/>
      <c r="E73" s="162"/>
      <c r="F73" s="162"/>
      <c r="G73" s="162"/>
      <c r="H73" s="162"/>
      <c r="I73" s="162"/>
      <c r="J73" s="162"/>
      <c r="K73" s="162"/>
      <c r="L73" s="162"/>
      <c r="M73" s="163">
        <v>170.65</v>
      </c>
      <c r="N73" s="163"/>
      <c r="O73" s="163"/>
      <c r="P73" s="163"/>
      <c r="Q73" s="163"/>
      <c r="R73" s="163"/>
      <c r="S73" s="163"/>
      <c r="T73" s="163"/>
      <c r="U73" s="163"/>
      <c r="V73" s="163"/>
      <c r="W73" s="163"/>
      <c r="X73" s="163"/>
      <c r="Y73" s="163"/>
      <c r="Z73" s="163"/>
      <c r="AA73" s="163"/>
    </row>
    <row r="74" spans="1:27" s="2" customFormat="1" ht="21" customHeight="1">
      <c r="A74" s="67" t="s">
        <v>53</v>
      </c>
      <c r="B74" s="162" t="s">
        <v>167</v>
      </c>
      <c r="C74" s="162"/>
      <c r="D74" s="162"/>
      <c r="E74" s="162"/>
      <c r="F74" s="162"/>
      <c r="G74" s="162"/>
      <c r="H74" s="162"/>
      <c r="I74" s="162"/>
      <c r="J74" s="162"/>
      <c r="K74" s="162"/>
      <c r="L74" s="162"/>
      <c r="M74" s="163">
        <v>327.5</v>
      </c>
      <c r="N74" s="163"/>
      <c r="O74" s="163"/>
      <c r="P74" s="163"/>
      <c r="Q74" s="163"/>
      <c r="R74" s="163"/>
      <c r="S74" s="163"/>
      <c r="T74" s="163"/>
      <c r="U74" s="163"/>
      <c r="V74" s="163"/>
      <c r="W74" s="163"/>
      <c r="X74" s="163"/>
      <c r="Y74" s="163"/>
      <c r="Z74" s="163"/>
      <c r="AA74" s="163"/>
    </row>
    <row r="75" spans="1:27" s="2" customFormat="1" ht="29.25" customHeight="1">
      <c r="A75" s="67">
        <v>3</v>
      </c>
      <c r="B75" s="162" t="s">
        <v>157</v>
      </c>
      <c r="C75" s="162"/>
      <c r="D75" s="162"/>
      <c r="E75" s="162"/>
      <c r="F75" s="162"/>
      <c r="G75" s="162"/>
      <c r="H75" s="162"/>
      <c r="I75" s="162"/>
      <c r="J75" s="162"/>
      <c r="K75" s="162"/>
      <c r="L75" s="162"/>
      <c r="M75" s="163">
        <v>340</v>
      </c>
      <c r="N75" s="163"/>
      <c r="O75" s="163"/>
      <c r="P75" s="163"/>
      <c r="Q75" s="163"/>
      <c r="R75" s="163"/>
      <c r="S75" s="163"/>
      <c r="T75" s="163"/>
      <c r="U75" s="163"/>
      <c r="V75" s="163"/>
      <c r="W75" s="163"/>
      <c r="X75" s="163"/>
      <c r="Y75" s="163"/>
      <c r="Z75" s="163"/>
      <c r="AA75" s="163"/>
    </row>
    <row r="76" spans="1:27" s="2" customFormat="1" ht="18.75" customHeight="1">
      <c r="A76" s="67"/>
      <c r="B76" s="164" t="s">
        <v>158</v>
      </c>
      <c r="C76" s="164"/>
      <c r="D76" s="164"/>
      <c r="E76" s="164"/>
      <c r="F76" s="164"/>
      <c r="G76" s="164"/>
      <c r="H76" s="164"/>
      <c r="I76" s="164"/>
      <c r="J76" s="164"/>
      <c r="K76" s="164"/>
      <c r="L76" s="164"/>
      <c r="M76" s="163"/>
      <c r="N76" s="163"/>
      <c r="O76" s="163"/>
      <c r="P76" s="163"/>
      <c r="Q76" s="163"/>
      <c r="R76" s="163"/>
      <c r="S76" s="163"/>
      <c r="T76" s="163"/>
      <c r="U76" s="163"/>
      <c r="V76" s="163"/>
      <c r="W76" s="163"/>
      <c r="X76" s="163"/>
      <c r="Y76" s="163"/>
      <c r="Z76" s="163"/>
      <c r="AA76" s="163"/>
    </row>
    <row r="77" spans="1:27" s="2" customFormat="1" ht="18.75" customHeight="1">
      <c r="A77" s="67"/>
      <c r="B77" s="164" t="s">
        <v>168</v>
      </c>
      <c r="C77" s="164"/>
      <c r="D77" s="164"/>
      <c r="E77" s="164"/>
      <c r="F77" s="164"/>
      <c r="G77" s="164"/>
      <c r="H77" s="164"/>
      <c r="I77" s="164"/>
      <c r="J77" s="164"/>
      <c r="K77" s="164"/>
      <c r="L77" s="164"/>
      <c r="M77" s="163">
        <v>340</v>
      </c>
      <c r="N77" s="163"/>
      <c r="O77" s="163"/>
      <c r="P77" s="163"/>
      <c r="Q77" s="163"/>
      <c r="R77" s="163"/>
      <c r="S77" s="163"/>
      <c r="T77" s="163"/>
      <c r="U77" s="163"/>
      <c r="V77" s="163"/>
      <c r="W77" s="163"/>
      <c r="X77" s="163"/>
      <c r="Y77" s="163"/>
      <c r="Z77" s="163"/>
      <c r="AA77" s="163"/>
    </row>
    <row r="78" spans="1:27" s="2" customFormat="1" ht="18.75" customHeight="1">
      <c r="A78" s="67"/>
      <c r="B78" s="166" t="s">
        <v>159</v>
      </c>
      <c r="C78" s="167"/>
      <c r="D78" s="167"/>
      <c r="E78" s="167"/>
      <c r="F78" s="167"/>
      <c r="G78" s="167"/>
      <c r="H78" s="167"/>
      <c r="I78" s="167"/>
      <c r="J78" s="167"/>
      <c r="K78" s="167"/>
      <c r="L78" s="168"/>
      <c r="M78" s="169">
        <v>264.7</v>
      </c>
      <c r="N78" s="170"/>
      <c r="O78" s="170"/>
      <c r="P78" s="170"/>
      <c r="Q78" s="170"/>
      <c r="R78" s="170"/>
      <c r="S78" s="170"/>
      <c r="T78" s="170"/>
      <c r="U78" s="170"/>
      <c r="V78" s="170"/>
      <c r="W78" s="170"/>
      <c r="X78" s="170"/>
      <c r="Y78" s="170"/>
      <c r="Z78" s="170"/>
      <c r="AA78" s="171"/>
    </row>
    <row r="79" spans="1:27" s="2" customFormat="1" ht="18.75" customHeight="1">
      <c r="A79" s="69"/>
      <c r="B79" s="29"/>
      <c r="C79" s="29"/>
      <c r="D79" s="29"/>
      <c r="E79" s="29"/>
      <c r="F79" s="29"/>
      <c r="G79" s="29"/>
      <c r="H79" s="29"/>
      <c r="I79" s="29"/>
      <c r="J79" s="29"/>
      <c r="K79" s="29"/>
      <c r="L79" s="29"/>
      <c r="M79" s="24"/>
      <c r="N79" s="24"/>
      <c r="O79" s="24"/>
      <c r="P79" s="24"/>
      <c r="Q79" s="24"/>
      <c r="R79" s="24"/>
      <c r="S79" s="24"/>
      <c r="T79" s="24"/>
      <c r="U79" s="24"/>
      <c r="V79" s="24"/>
      <c r="W79" s="24"/>
      <c r="X79" s="24"/>
      <c r="Y79" s="24"/>
      <c r="Z79" s="24"/>
      <c r="AA79" s="24"/>
    </row>
    <row r="80" s="2" customFormat="1" ht="12.75"/>
    <row r="81" spans="1:27" s="2" customFormat="1" ht="20.25" customHeight="1">
      <c r="A81" s="160" t="s">
        <v>217</v>
      </c>
      <c r="B81" s="160"/>
      <c r="C81" s="160"/>
      <c r="D81" s="160"/>
      <c r="E81" s="160"/>
      <c r="F81" s="160"/>
      <c r="G81" s="160"/>
      <c r="H81" s="160"/>
      <c r="I81" s="160"/>
      <c r="J81" s="160"/>
      <c r="K81" s="160"/>
      <c r="L81" s="160"/>
      <c r="M81" s="160"/>
      <c r="N81" s="160"/>
      <c r="O81" s="160"/>
      <c r="P81" s="160"/>
      <c r="Q81" s="160"/>
      <c r="R81" s="160"/>
      <c r="S81" s="160"/>
      <c r="T81" s="160"/>
      <c r="U81" s="160"/>
      <c r="V81" s="160"/>
      <c r="W81" s="160"/>
      <c r="X81" s="160"/>
      <c r="Y81" s="160"/>
      <c r="Z81" s="160"/>
      <c r="AA81" s="160"/>
    </row>
    <row r="82" spans="22:27" s="2" customFormat="1" ht="12.75">
      <c r="V82" s="172"/>
      <c r="W82" s="172"/>
      <c r="X82" s="172"/>
      <c r="Y82" s="172"/>
      <c r="Z82" s="172"/>
      <c r="AA82" s="172"/>
    </row>
    <row r="83" spans="1:27" s="70" customFormat="1" ht="18.75" customHeight="1">
      <c r="A83" s="165" t="s">
        <v>16</v>
      </c>
      <c r="B83" s="165"/>
      <c r="C83" s="165"/>
      <c r="D83" s="165"/>
      <c r="E83" s="165"/>
      <c r="F83" s="165"/>
      <c r="G83" s="165"/>
      <c r="H83" s="165"/>
      <c r="I83" s="165" t="s">
        <v>115</v>
      </c>
      <c r="J83" s="165" t="s">
        <v>54</v>
      </c>
      <c r="K83" s="165"/>
      <c r="L83" s="165"/>
      <c r="M83" s="173" t="s">
        <v>55</v>
      </c>
      <c r="N83" s="174"/>
      <c r="O83" s="174"/>
      <c r="P83" s="174"/>
      <c r="Q83" s="174"/>
      <c r="R83" s="174"/>
      <c r="S83" s="174"/>
      <c r="T83" s="174"/>
      <c r="U83" s="174"/>
      <c r="V83" s="174"/>
      <c r="W83" s="174"/>
      <c r="X83" s="174"/>
      <c r="Y83" s="174"/>
      <c r="Z83" s="174"/>
      <c r="AA83" s="175"/>
    </row>
    <row r="84" spans="1:27" s="70" customFormat="1" ht="22.5" customHeight="1">
      <c r="A84" s="165"/>
      <c r="B84" s="165"/>
      <c r="C84" s="165"/>
      <c r="D84" s="165"/>
      <c r="E84" s="165"/>
      <c r="F84" s="165"/>
      <c r="G84" s="165"/>
      <c r="H84" s="165"/>
      <c r="I84" s="165"/>
      <c r="J84" s="165"/>
      <c r="K84" s="165"/>
      <c r="L84" s="165"/>
      <c r="M84" s="165" t="s">
        <v>56</v>
      </c>
      <c r="N84" s="173" t="s">
        <v>15</v>
      </c>
      <c r="O84" s="174"/>
      <c r="P84" s="174"/>
      <c r="Q84" s="174"/>
      <c r="R84" s="174"/>
      <c r="S84" s="174"/>
      <c r="T84" s="174"/>
      <c r="U84" s="174"/>
      <c r="V84" s="174"/>
      <c r="W84" s="174"/>
      <c r="X84" s="174"/>
      <c r="Y84" s="174"/>
      <c r="Z84" s="174"/>
      <c r="AA84" s="175"/>
    </row>
    <row r="85" spans="1:27" s="70" customFormat="1" ht="39.75" customHeight="1">
      <c r="A85" s="165"/>
      <c r="B85" s="165"/>
      <c r="C85" s="165"/>
      <c r="D85" s="165"/>
      <c r="E85" s="165"/>
      <c r="F85" s="165"/>
      <c r="G85" s="165"/>
      <c r="H85" s="165"/>
      <c r="I85" s="165"/>
      <c r="J85" s="165"/>
      <c r="K85" s="165"/>
      <c r="L85" s="165"/>
      <c r="M85" s="165"/>
      <c r="N85" s="165" t="s">
        <v>57</v>
      </c>
      <c r="O85" s="173" t="s">
        <v>154</v>
      </c>
      <c r="P85" s="174"/>
      <c r="Q85" s="174"/>
      <c r="R85" s="174"/>
      <c r="S85" s="176"/>
      <c r="T85" s="165" t="s">
        <v>58</v>
      </c>
      <c r="U85" s="165" t="s">
        <v>59</v>
      </c>
      <c r="V85" s="165" t="s">
        <v>60</v>
      </c>
      <c r="W85" s="165"/>
      <c r="X85" s="165"/>
      <c r="Y85" s="165"/>
      <c r="Z85" s="165"/>
      <c r="AA85" s="165"/>
    </row>
    <row r="86" spans="1:29" s="70" customFormat="1" ht="301.5" customHeight="1">
      <c r="A86" s="165"/>
      <c r="B86" s="165"/>
      <c r="C86" s="165"/>
      <c r="D86" s="165"/>
      <c r="E86" s="165"/>
      <c r="F86" s="165"/>
      <c r="G86" s="165"/>
      <c r="H86" s="165"/>
      <c r="I86" s="165"/>
      <c r="J86" s="165"/>
      <c r="K86" s="165"/>
      <c r="L86" s="165"/>
      <c r="M86" s="165"/>
      <c r="N86" s="165"/>
      <c r="O86" s="86" t="s">
        <v>187</v>
      </c>
      <c r="P86" s="86" t="s">
        <v>188</v>
      </c>
      <c r="Q86" s="86" t="s">
        <v>199</v>
      </c>
      <c r="R86" s="86" t="s">
        <v>198</v>
      </c>
      <c r="S86" s="86" t="s">
        <v>202</v>
      </c>
      <c r="T86" s="165"/>
      <c r="U86" s="165"/>
      <c r="V86" s="30" t="s">
        <v>161</v>
      </c>
      <c r="W86" s="30" t="s">
        <v>162</v>
      </c>
      <c r="X86" s="30" t="s">
        <v>163</v>
      </c>
      <c r="Y86" s="30" t="s">
        <v>165</v>
      </c>
      <c r="Z86" s="30" t="s">
        <v>164</v>
      </c>
      <c r="AA86" s="30" t="s">
        <v>61</v>
      </c>
      <c r="AC86" s="70" t="s">
        <v>200</v>
      </c>
    </row>
    <row r="87" spans="1:27" s="70" customFormat="1" ht="22.5" customHeight="1">
      <c r="A87" s="165">
        <v>1</v>
      </c>
      <c r="B87" s="165"/>
      <c r="C87" s="165"/>
      <c r="D87" s="165"/>
      <c r="E87" s="165"/>
      <c r="F87" s="165"/>
      <c r="G87" s="165"/>
      <c r="H87" s="165"/>
      <c r="I87" s="30">
        <v>2</v>
      </c>
      <c r="J87" s="165">
        <v>3</v>
      </c>
      <c r="K87" s="165"/>
      <c r="L87" s="165"/>
      <c r="M87" s="30">
        <v>4</v>
      </c>
      <c r="N87" s="30">
        <v>5</v>
      </c>
      <c r="O87" s="30">
        <v>6</v>
      </c>
      <c r="P87" s="30">
        <v>7</v>
      </c>
      <c r="Q87" s="30">
        <v>8</v>
      </c>
      <c r="R87" s="30">
        <v>9</v>
      </c>
      <c r="S87" s="30">
        <v>10</v>
      </c>
      <c r="T87" s="30">
        <v>11</v>
      </c>
      <c r="U87" s="30">
        <v>12</v>
      </c>
      <c r="V87" s="30">
        <v>13</v>
      </c>
      <c r="W87" s="30">
        <v>14</v>
      </c>
      <c r="X87" s="30">
        <v>15</v>
      </c>
      <c r="Y87" s="30">
        <v>16</v>
      </c>
      <c r="Z87" s="30">
        <v>17</v>
      </c>
      <c r="AA87" s="30">
        <v>18</v>
      </c>
    </row>
    <row r="88" spans="1:29" s="38" customFormat="1" ht="45" customHeight="1">
      <c r="A88" s="163" t="s">
        <v>62</v>
      </c>
      <c r="B88" s="163"/>
      <c r="C88" s="163"/>
      <c r="D88" s="163"/>
      <c r="E88" s="163"/>
      <c r="F88" s="163"/>
      <c r="G88" s="163"/>
      <c r="H88" s="163"/>
      <c r="I88" s="37" t="s">
        <v>64</v>
      </c>
      <c r="J88" s="178" t="s">
        <v>84</v>
      </c>
      <c r="K88" s="178"/>
      <c r="L88" s="178"/>
      <c r="M88" s="35">
        <f>M89+M90+M91+M92+M93+M94+M95+N88</f>
        <v>25515015.55</v>
      </c>
      <c r="N88" s="34">
        <f>N96-N141-N135</f>
        <v>24058931.62</v>
      </c>
      <c r="O88" s="34">
        <f aca="true" t="shared" si="0" ref="O88:T88">O93</f>
        <v>446897.26</v>
      </c>
      <c r="P88" s="34">
        <f t="shared" si="0"/>
        <v>11569.9</v>
      </c>
      <c r="Q88" s="34">
        <f t="shared" si="0"/>
        <v>70531.2</v>
      </c>
      <c r="R88" s="34">
        <f t="shared" si="0"/>
        <v>33528.57</v>
      </c>
      <c r="S88" s="34">
        <f t="shared" si="0"/>
        <v>70000</v>
      </c>
      <c r="T88" s="34">
        <f t="shared" si="0"/>
        <v>0</v>
      </c>
      <c r="U88" s="35">
        <f aca="true" t="shared" si="1" ref="U88:AA88">U90</f>
        <v>0</v>
      </c>
      <c r="V88" s="35">
        <f>V90</f>
        <v>0</v>
      </c>
      <c r="W88" s="35">
        <f>W90</f>
        <v>511056</v>
      </c>
      <c r="X88" s="35">
        <f t="shared" si="1"/>
        <v>173341</v>
      </c>
      <c r="Y88" s="35">
        <f t="shared" si="1"/>
        <v>139160</v>
      </c>
      <c r="Z88" s="35">
        <f t="shared" si="1"/>
        <v>0</v>
      </c>
      <c r="AA88" s="35">
        <f t="shared" si="1"/>
        <v>0</v>
      </c>
      <c r="AC88" s="95">
        <f>M88+M141-M96</f>
        <v>-63374.4</v>
      </c>
    </row>
    <row r="89" spans="1:27" s="38" customFormat="1" ht="30" customHeight="1">
      <c r="A89" s="164" t="s">
        <v>63</v>
      </c>
      <c r="B89" s="164"/>
      <c r="C89" s="164"/>
      <c r="D89" s="164"/>
      <c r="E89" s="164"/>
      <c r="F89" s="164"/>
      <c r="G89" s="164"/>
      <c r="H89" s="164"/>
      <c r="I89" s="31" t="s">
        <v>65</v>
      </c>
      <c r="J89" s="177" t="s">
        <v>84</v>
      </c>
      <c r="K89" s="177"/>
      <c r="L89" s="177"/>
      <c r="M89" s="33">
        <f>Z89</f>
        <v>0</v>
      </c>
      <c r="N89" s="33" t="s">
        <v>84</v>
      </c>
      <c r="O89" s="33" t="s">
        <v>84</v>
      </c>
      <c r="P89" s="33" t="s">
        <v>84</v>
      </c>
      <c r="Q89" s="33" t="s">
        <v>84</v>
      </c>
      <c r="R89" s="33" t="s">
        <v>84</v>
      </c>
      <c r="S89" s="33" t="s">
        <v>84</v>
      </c>
      <c r="T89" s="33" t="s">
        <v>84</v>
      </c>
      <c r="U89" s="33" t="s">
        <v>84</v>
      </c>
      <c r="V89" s="33"/>
      <c r="W89" s="33"/>
      <c r="X89" s="33"/>
      <c r="Y89" s="33"/>
      <c r="Z89" s="33"/>
      <c r="AA89" s="33" t="s">
        <v>84</v>
      </c>
    </row>
    <row r="90" spans="1:28" s="38" customFormat="1" ht="30" customHeight="1">
      <c r="A90" s="164" t="s">
        <v>66</v>
      </c>
      <c r="B90" s="164"/>
      <c r="C90" s="164"/>
      <c r="D90" s="164"/>
      <c r="E90" s="164"/>
      <c r="F90" s="164"/>
      <c r="G90" s="164"/>
      <c r="H90" s="164"/>
      <c r="I90" s="31" t="s">
        <v>67</v>
      </c>
      <c r="J90" s="177" t="s">
        <v>84</v>
      </c>
      <c r="K90" s="177"/>
      <c r="L90" s="177"/>
      <c r="M90" s="33">
        <f>W90+V90+X90+Y90+Z90</f>
        <v>823557</v>
      </c>
      <c r="N90" s="5"/>
      <c r="O90" s="33" t="s">
        <v>84</v>
      </c>
      <c r="P90" s="33" t="s">
        <v>84</v>
      </c>
      <c r="Q90" s="33" t="s">
        <v>84</v>
      </c>
      <c r="R90" s="33" t="s">
        <v>84</v>
      </c>
      <c r="S90" s="33" t="s">
        <v>84</v>
      </c>
      <c r="T90" s="33" t="s">
        <v>84</v>
      </c>
      <c r="U90" s="32">
        <f aca="true" t="shared" si="2" ref="U90:AA90">U96</f>
        <v>0</v>
      </c>
      <c r="V90" s="32">
        <f>V96</f>
        <v>0</v>
      </c>
      <c r="W90" s="32">
        <f>W96-W141</f>
        <v>511056</v>
      </c>
      <c r="X90" s="32">
        <f>X96-X141</f>
        <v>173341</v>
      </c>
      <c r="Y90" s="32">
        <f t="shared" si="2"/>
        <v>139160</v>
      </c>
      <c r="Z90" s="32">
        <f t="shared" si="2"/>
        <v>0</v>
      </c>
      <c r="AA90" s="32">
        <f t="shared" si="2"/>
        <v>0</v>
      </c>
      <c r="AB90" s="38" t="s">
        <v>121</v>
      </c>
    </row>
    <row r="91" spans="1:27" s="72" customFormat="1" ht="30" customHeight="1">
      <c r="A91" s="164" t="s">
        <v>68</v>
      </c>
      <c r="B91" s="164"/>
      <c r="C91" s="164"/>
      <c r="D91" s="164"/>
      <c r="E91" s="164"/>
      <c r="F91" s="164"/>
      <c r="G91" s="164"/>
      <c r="H91" s="164"/>
      <c r="I91" s="31" t="s">
        <v>85</v>
      </c>
      <c r="J91" s="177" t="s">
        <v>84</v>
      </c>
      <c r="K91" s="177"/>
      <c r="L91" s="177"/>
      <c r="M91" s="33">
        <f>Z91</f>
        <v>0</v>
      </c>
      <c r="N91" s="33" t="s">
        <v>84</v>
      </c>
      <c r="O91" s="33" t="s">
        <v>84</v>
      </c>
      <c r="P91" s="33" t="s">
        <v>84</v>
      </c>
      <c r="Q91" s="33" t="s">
        <v>84</v>
      </c>
      <c r="R91" s="33" t="s">
        <v>84</v>
      </c>
      <c r="S91" s="33" t="s">
        <v>84</v>
      </c>
      <c r="T91" s="33" t="s">
        <v>84</v>
      </c>
      <c r="U91" s="33" t="s">
        <v>84</v>
      </c>
      <c r="V91" s="32"/>
      <c r="W91" s="32"/>
      <c r="X91" s="32"/>
      <c r="Y91" s="32"/>
      <c r="Z91" s="32"/>
      <c r="AA91" s="33" t="s">
        <v>84</v>
      </c>
    </row>
    <row r="92" spans="1:27" s="9" customFormat="1" ht="78" customHeight="1">
      <c r="A92" s="164" t="s">
        <v>116</v>
      </c>
      <c r="B92" s="164"/>
      <c r="C92" s="164"/>
      <c r="D92" s="164"/>
      <c r="E92" s="164"/>
      <c r="F92" s="164"/>
      <c r="G92" s="164"/>
      <c r="H92" s="164"/>
      <c r="I92" s="31" t="s">
        <v>86</v>
      </c>
      <c r="J92" s="177" t="s">
        <v>84</v>
      </c>
      <c r="K92" s="177"/>
      <c r="L92" s="177"/>
      <c r="M92" s="33">
        <f>Z92</f>
        <v>0</v>
      </c>
      <c r="N92" s="33" t="s">
        <v>84</v>
      </c>
      <c r="O92" s="33" t="s">
        <v>84</v>
      </c>
      <c r="P92" s="33" t="s">
        <v>84</v>
      </c>
      <c r="Q92" s="33" t="s">
        <v>84</v>
      </c>
      <c r="R92" s="33" t="s">
        <v>84</v>
      </c>
      <c r="S92" s="33" t="s">
        <v>84</v>
      </c>
      <c r="T92" s="33" t="s">
        <v>84</v>
      </c>
      <c r="U92" s="33" t="s">
        <v>84</v>
      </c>
      <c r="V92" s="32"/>
      <c r="W92" s="32"/>
      <c r="X92" s="32"/>
      <c r="Y92" s="32"/>
      <c r="Z92" s="32"/>
      <c r="AA92" s="33" t="s">
        <v>84</v>
      </c>
    </row>
    <row r="93" spans="1:27" s="9" customFormat="1" ht="43.5" customHeight="1">
      <c r="A93" s="164" t="s">
        <v>117</v>
      </c>
      <c r="B93" s="164"/>
      <c r="C93" s="164"/>
      <c r="D93" s="164"/>
      <c r="E93" s="164"/>
      <c r="F93" s="164"/>
      <c r="G93" s="164"/>
      <c r="H93" s="164"/>
      <c r="I93" s="31" t="s">
        <v>87</v>
      </c>
      <c r="J93" s="177" t="s">
        <v>84</v>
      </c>
      <c r="K93" s="177"/>
      <c r="L93" s="177"/>
      <c r="M93" s="33">
        <f>O93+P93+T93+R93+Q93+S93</f>
        <v>632526.93</v>
      </c>
      <c r="N93" s="33" t="s">
        <v>84</v>
      </c>
      <c r="O93" s="32">
        <f aca="true" t="shared" si="3" ref="O93:T93">O96</f>
        <v>446897.26</v>
      </c>
      <c r="P93" s="32">
        <f t="shared" si="3"/>
        <v>11569.9</v>
      </c>
      <c r="Q93" s="32">
        <f t="shared" si="3"/>
        <v>70531.2</v>
      </c>
      <c r="R93" s="32">
        <f t="shared" si="3"/>
        <v>33528.57</v>
      </c>
      <c r="S93" s="32">
        <f t="shared" si="3"/>
        <v>70000</v>
      </c>
      <c r="T93" s="32">
        <f t="shared" si="3"/>
        <v>0</v>
      </c>
      <c r="U93" s="32" t="s">
        <v>84</v>
      </c>
      <c r="V93" s="32" t="s">
        <v>84</v>
      </c>
      <c r="W93" s="32" t="s">
        <v>84</v>
      </c>
      <c r="X93" s="32" t="s">
        <v>84</v>
      </c>
      <c r="Y93" s="32" t="s">
        <v>84</v>
      </c>
      <c r="Z93" s="32" t="s">
        <v>84</v>
      </c>
      <c r="AA93" s="32" t="s">
        <v>84</v>
      </c>
    </row>
    <row r="94" spans="1:27" s="38" customFormat="1" ht="30" customHeight="1">
      <c r="A94" s="164" t="s">
        <v>69</v>
      </c>
      <c r="B94" s="164"/>
      <c r="C94" s="164"/>
      <c r="D94" s="164"/>
      <c r="E94" s="164"/>
      <c r="F94" s="164"/>
      <c r="G94" s="164"/>
      <c r="H94" s="164"/>
      <c r="I94" s="31" t="s">
        <v>88</v>
      </c>
      <c r="J94" s="177" t="s">
        <v>84</v>
      </c>
      <c r="K94" s="177"/>
      <c r="L94" s="177"/>
      <c r="M94" s="33">
        <f>Z94</f>
        <v>0</v>
      </c>
      <c r="N94" s="33" t="s">
        <v>84</v>
      </c>
      <c r="O94" s="33" t="s">
        <v>84</v>
      </c>
      <c r="P94" s="33" t="s">
        <v>84</v>
      </c>
      <c r="Q94" s="33" t="s">
        <v>84</v>
      </c>
      <c r="R94" s="33" t="s">
        <v>84</v>
      </c>
      <c r="S94" s="33" t="s">
        <v>84</v>
      </c>
      <c r="T94" s="33" t="s">
        <v>84</v>
      </c>
      <c r="U94" s="32" t="s">
        <v>84</v>
      </c>
      <c r="V94" s="32"/>
      <c r="W94" s="32"/>
      <c r="X94" s="32"/>
      <c r="Y94" s="32"/>
      <c r="Z94" s="32"/>
      <c r="AA94" s="32"/>
    </row>
    <row r="95" spans="1:27" s="9" customFormat="1" ht="30" customHeight="1">
      <c r="A95" s="164" t="s">
        <v>70</v>
      </c>
      <c r="B95" s="164"/>
      <c r="C95" s="164"/>
      <c r="D95" s="164"/>
      <c r="E95" s="164"/>
      <c r="F95" s="164"/>
      <c r="G95" s="164"/>
      <c r="H95" s="164"/>
      <c r="I95" s="31" t="s">
        <v>89</v>
      </c>
      <c r="J95" s="177" t="s">
        <v>84</v>
      </c>
      <c r="K95" s="177"/>
      <c r="L95" s="177"/>
      <c r="M95" s="33">
        <f>Z95</f>
        <v>0</v>
      </c>
      <c r="N95" s="33" t="s">
        <v>84</v>
      </c>
      <c r="O95" s="33" t="s">
        <v>84</v>
      </c>
      <c r="P95" s="33" t="s">
        <v>84</v>
      </c>
      <c r="Q95" s="33" t="s">
        <v>84</v>
      </c>
      <c r="R95" s="33" t="s">
        <v>84</v>
      </c>
      <c r="S95" s="33" t="s">
        <v>84</v>
      </c>
      <c r="T95" s="33" t="s">
        <v>84</v>
      </c>
      <c r="U95" s="32" t="s">
        <v>84</v>
      </c>
      <c r="V95" s="32"/>
      <c r="W95" s="32"/>
      <c r="X95" s="32"/>
      <c r="Y95" s="32"/>
      <c r="Z95" s="32"/>
      <c r="AA95" s="32" t="s">
        <v>84</v>
      </c>
    </row>
    <row r="96" spans="1:27" s="101" customFormat="1" ht="30" customHeight="1">
      <c r="A96" s="179" t="s">
        <v>71</v>
      </c>
      <c r="B96" s="179"/>
      <c r="C96" s="179"/>
      <c r="D96" s="179"/>
      <c r="E96" s="179"/>
      <c r="F96" s="179"/>
      <c r="G96" s="179"/>
      <c r="H96" s="179"/>
      <c r="I96" s="99" t="s">
        <v>90</v>
      </c>
      <c r="J96" s="180" t="s">
        <v>84</v>
      </c>
      <c r="K96" s="180"/>
      <c r="L96" s="180"/>
      <c r="M96" s="100">
        <f>M97+M102+M104+M108+M109+M122</f>
        <v>25858686.38</v>
      </c>
      <c r="N96" s="100">
        <f>N97+N102+N104+N108+N109+N122</f>
        <v>24284766.89</v>
      </c>
      <c r="O96" s="100">
        <f aca="true" t="shared" si="4" ref="O96:AA96">O97+O102+O104+O108+O109+O122</f>
        <v>446897.26</v>
      </c>
      <c r="P96" s="100">
        <f t="shared" si="4"/>
        <v>11569.9</v>
      </c>
      <c r="Q96" s="100">
        <f t="shared" si="4"/>
        <v>70531.2</v>
      </c>
      <c r="R96" s="100">
        <f>R97+R102+R104+R108+R109+R122</f>
        <v>33528.57</v>
      </c>
      <c r="S96" s="100">
        <f>S97+S102+S104+S108+S109+S122</f>
        <v>70000</v>
      </c>
      <c r="T96" s="100">
        <f t="shared" si="4"/>
        <v>0</v>
      </c>
      <c r="U96" s="100">
        <f t="shared" si="4"/>
        <v>0</v>
      </c>
      <c r="V96" s="100">
        <f t="shared" si="4"/>
        <v>0</v>
      </c>
      <c r="W96" s="100">
        <f t="shared" si="4"/>
        <v>610061.2</v>
      </c>
      <c r="X96" s="100">
        <f t="shared" si="4"/>
        <v>192171.36</v>
      </c>
      <c r="Y96" s="100">
        <f t="shared" si="4"/>
        <v>139160</v>
      </c>
      <c r="Z96" s="100">
        <f t="shared" si="4"/>
        <v>0</v>
      </c>
      <c r="AA96" s="100">
        <f t="shared" si="4"/>
        <v>0</v>
      </c>
    </row>
    <row r="97" spans="1:27" s="104" customFormat="1" ht="30" customHeight="1">
      <c r="A97" s="181" t="s">
        <v>72</v>
      </c>
      <c r="B97" s="181"/>
      <c r="C97" s="181"/>
      <c r="D97" s="181"/>
      <c r="E97" s="181"/>
      <c r="F97" s="181"/>
      <c r="G97" s="181"/>
      <c r="H97" s="181"/>
      <c r="I97" s="102" t="s">
        <v>91</v>
      </c>
      <c r="J97" s="182">
        <v>100</v>
      </c>
      <c r="K97" s="182"/>
      <c r="L97" s="182"/>
      <c r="M97" s="103">
        <f>M98+M101</f>
        <v>21414828.63</v>
      </c>
      <c r="N97" s="103">
        <f aca="true" t="shared" si="5" ref="N97:AA97">N98+N101</f>
        <v>21076700.63</v>
      </c>
      <c r="O97" s="103">
        <f t="shared" si="5"/>
        <v>0</v>
      </c>
      <c r="P97" s="103">
        <f t="shared" si="5"/>
        <v>0</v>
      </c>
      <c r="Q97" s="103">
        <f>Q98+Q101</f>
        <v>0</v>
      </c>
      <c r="R97" s="103">
        <f t="shared" si="5"/>
        <v>0</v>
      </c>
      <c r="S97" s="103">
        <f>S98+S101</f>
        <v>0</v>
      </c>
      <c r="T97" s="103">
        <f t="shared" si="5"/>
        <v>0</v>
      </c>
      <c r="U97" s="103">
        <f t="shared" si="5"/>
        <v>0</v>
      </c>
      <c r="V97" s="103">
        <f t="shared" si="5"/>
        <v>0</v>
      </c>
      <c r="W97" s="103">
        <f>W98+W101</f>
        <v>338128</v>
      </c>
      <c r="X97" s="103">
        <f>X98+X101</f>
        <v>0</v>
      </c>
      <c r="Y97" s="103">
        <f>Y98+Y101</f>
        <v>0</v>
      </c>
      <c r="Z97" s="103">
        <f>Z98+Z101</f>
        <v>0</v>
      </c>
      <c r="AA97" s="103">
        <f t="shared" si="5"/>
        <v>0</v>
      </c>
    </row>
    <row r="98" spans="1:27" s="9" customFormat="1" ht="30" customHeight="1">
      <c r="A98" s="164" t="s">
        <v>78</v>
      </c>
      <c r="B98" s="164"/>
      <c r="C98" s="164"/>
      <c r="D98" s="164"/>
      <c r="E98" s="164"/>
      <c r="F98" s="164"/>
      <c r="G98" s="164"/>
      <c r="H98" s="164"/>
      <c r="I98" s="31" t="s">
        <v>92</v>
      </c>
      <c r="J98" s="183">
        <v>110</v>
      </c>
      <c r="K98" s="183"/>
      <c r="L98" s="183"/>
      <c r="M98" s="34">
        <f>M99+M100</f>
        <v>21413828.63</v>
      </c>
      <c r="N98" s="34">
        <f aca="true" t="shared" si="6" ref="N98:AA98">N99+N100</f>
        <v>21075700.63</v>
      </c>
      <c r="O98" s="34">
        <f t="shared" si="6"/>
        <v>0</v>
      </c>
      <c r="P98" s="34">
        <f t="shared" si="6"/>
        <v>0</v>
      </c>
      <c r="Q98" s="34">
        <f>Q99+Q100</f>
        <v>0</v>
      </c>
      <c r="R98" s="34">
        <f t="shared" si="6"/>
        <v>0</v>
      </c>
      <c r="S98" s="34">
        <f>S99+S102</f>
        <v>0</v>
      </c>
      <c r="T98" s="34">
        <f t="shared" si="6"/>
        <v>0</v>
      </c>
      <c r="U98" s="34">
        <f t="shared" si="6"/>
        <v>0</v>
      </c>
      <c r="V98" s="34">
        <f t="shared" si="6"/>
        <v>0</v>
      </c>
      <c r="W98" s="34">
        <f>W99+W100</f>
        <v>338128</v>
      </c>
      <c r="X98" s="34">
        <f>X99+X100</f>
        <v>0</v>
      </c>
      <c r="Y98" s="34">
        <f>Y99+Y100</f>
        <v>0</v>
      </c>
      <c r="Z98" s="34">
        <f>Z99+Z100</f>
        <v>0</v>
      </c>
      <c r="AA98" s="34">
        <f t="shared" si="6"/>
        <v>0</v>
      </c>
    </row>
    <row r="99" spans="1:27" s="2" customFormat="1" ht="30" customHeight="1">
      <c r="A99" s="164" t="s">
        <v>118</v>
      </c>
      <c r="B99" s="164"/>
      <c r="C99" s="164"/>
      <c r="D99" s="164"/>
      <c r="E99" s="164"/>
      <c r="F99" s="164"/>
      <c r="G99" s="164"/>
      <c r="H99" s="164"/>
      <c r="I99" s="31" t="s">
        <v>93</v>
      </c>
      <c r="J99" s="183">
        <v>111</v>
      </c>
      <c r="K99" s="183"/>
      <c r="L99" s="183"/>
      <c r="M99" s="34">
        <f>N99+O99+P99+T99+U99+V99+W99+X99+Y99+Z99</f>
        <v>16149379.91</v>
      </c>
      <c r="N99" s="6">
        <f>14851479+1038201.91</f>
        <v>15889680.91</v>
      </c>
      <c r="O99" s="6"/>
      <c r="P99" s="6"/>
      <c r="Q99" s="6"/>
      <c r="R99" s="6"/>
      <c r="S99" s="6"/>
      <c r="T99" s="6"/>
      <c r="U99" s="35"/>
      <c r="V99" s="35"/>
      <c r="W99" s="32">
        <v>259699</v>
      </c>
      <c r="X99" s="35"/>
      <c r="Y99" s="35"/>
      <c r="Z99" s="35"/>
      <c r="AA99" s="35"/>
    </row>
    <row r="100" spans="1:27" s="2" customFormat="1" ht="30" customHeight="1">
      <c r="A100" s="164" t="s">
        <v>27</v>
      </c>
      <c r="B100" s="164"/>
      <c r="C100" s="164"/>
      <c r="D100" s="164"/>
      <c r="E100" s="164"/>
      <c r="F100" s="164"/>
      <c r="G100" s="164"/>
      <c r="H100" s="164"/>
      <c r="I100" s="31" t="s">
        <v>94</v>
      </c>
      <c r="J100" s="183">
        <v>119</v>
      </c>
      <c r="K100" s="183"/>
      <c r="L100" s="183"/>
      <c r="M100" s="34">
        <f>N100+O100+P100+T100+U100+V100+W100+X100+Y100+Z100</f>
        <v>5264448.72</v>
      </c>
      <c r="N100" s="6">
        <f>4485147+63188.91+637683.81</f>
        <v>5186019.72</v>
      </c>
      <c r="O100" s="6"/>
      <c r="P100" s="6"/>
      <c r="Q100" s="6"/>
      <c r="R100" s="6"/>
      <c r="S100" s="6"/>
      <c r="T100" s="6"/>
      <c r="U100" s="32"/>
      <c r="V100" s="32"/>
      <c r="W100" s="32">
        <v>78429</v>
      </c>
      <c r="X100" s="32"/>
      <c r="Y100" s="32"/>
      <c r="Z100" s="32"/>
      <c r="AA100" s="32"/>
    </row>
    <row r="101" spans="1:27" s="2" customFormat="1" ht="30" customHeight="1">
      <c r="A101" s="164" t="s">
        <v>24</v>
      </c>
      <c r="B101" s="164"/>
      <c r="C101" s="164"/>
      <c r="D101" s="164"/>
      <c r="E101" s="164"/>
      <c r="F101" s="164"/>
      <c r="G101" s="164"/>
      <c r="H101" s="164"/>
      <c r="I101" s="31" t="s">
        <v>95</v>
      </c>
      <c r="J101" s="183">
        <v>112</v>
      </c>
      <c r="K101" s="183"/>
      <c r="L101" s="183"/>
      <c r="M101" s="34">
        <f>N101+O101+P101+T101+U101+V101+W101+X101+Y101+Z101</f>
        <v>1000</v>
      </c>
      <c r="N101" s="6">
        <f>600+1750-474.74-875.26</f>
        <v>1000</v>
      </c>
      <c r="O101" s="6"/>
      <c r="P101" s="6"/>
      <c r="Q101" s="6"/>
      <c r="R101" s="6"/>
      <c r="S101" s="6"/>
      <c r="T101" s="6"/>
      <c r="U101" s="32"/>
      <c r="V101" s="32"/>
      <c r="W101" s="32"/>
      <c r="X101" s="32"/>
      <c r="Y101" s="32"/>
      <c r="Z101" s="32"/>
      <c r="AA101" s="32"/>
    </row>
    <row r="102" spans="1:27" s="105" customFormat="1" ht="30" customHeight="1">
      <c r="A102" s="181" t="s">
        <v>73</v>
      </c>
      <c r="B102" s="181"/>
      <c r="C102" s="181"/>
      <c r="D102" s="181"/>
      <c r="E102" s="181"/>
      <c r="F102" s="181"/>
      <c r="G102" s="181"/>
      <c r="H102" s="181"/>
      <c r="I102" s="102" t="s">
        <v>96</v>
      </c>
      <c r="J102" s="182">
        <v>300</v>
      </c>
      <c r="K102" s="182"/>
      <c r="L102" s="182"/>
      <c r="M102" s="103">
        <f>N102+O102+P102+T102+U102+V102+W102+X102+Y102+Z102</f>
        <v>0</v>
      </c>
      <c r="N102" s="103"/>
      <c r="O102" s="103"/>
      <c r="P102" s="103"/>
      <c r="Q102" s="103"/>
      <c r="R102" s="103">
        <f>T102+U102+V102+W102+X102+Y102+Z102+AA102+AB102+AC102</f>
        <v>0</v>
      </c>
      <c r="S102" s="103"/>
      <c r="T102" s="103"/>
      <c r="U102" s="103"/>
      <c r="V102" s="103"/>
      <c r="W102" s="103"/>
      <c r="X102" s="103"/>
      <c r="Y102" s="103"/>
      <c r="Z102" s="103"/>
      <c r="AA102" s="103"/>
    </row>
    <row r="103" spans="1:27" s="2" customFormat="1" ht="30" customHeight="1">
      <c r="A103" s="164" t="s">
        <v>17</v>
      </c>
      <c r="B103" s="164"/>
      <c r="C103" s="164"/>
      <c r="D103" s="164"/>
      <c r="E103" s="164"/>
      <c r="F103" s="164"/>
      <c r="G103" s="164"/>
      <c r="H103" s="164"/>
      <c r="I103" s="36"/>
      <c r="J103" s="183"/>
      <c r="K103" s="183"/>
      <c r="L103" s="183"/>
      <c r="M103" s="34"/>
      <c r="N103" s="6"/>
      <c r="O103" s="6"/>
      <c r="P103" s="6"/>
      <c r="Q103" s="6"/>
      <c r="R103" s="6"/>
      <c r="S103" s="6"/>
      <c r="T103" s="6"/>
      <c r="U103" s="35"/>
      <c r="V103" s="35"/>
      <c r="W103" s="35"/>
      <c r="X103" s="35"/>
      <c r="Y103" s="35"/>
      <c r="Z103" s="35"/>
      <c r="AA103" s="35"/>
    </row>
    <row r="104" spans="1:27" s="2" customFormat="1" ht="30" customHeight="1">
      <c r="A104" s="164" t="s">
        <v>74</v>
      </c>
      <c r="B104" s="164"/>
      <c r="C104" s="164"/>
      <c r="D104" s="164"/>
      <c r="E104" s="164"/>
      <c r="F104" s="164"/>
      <c r="G104" s="164"/>
      <c r="H104" s="164"/>
      <c r="I104" s="31" t="s">
        <v>97</v>
      </c>
      <c r="J104" s="183">
        <v>850</v>
      </c>
      <c r="K104" s="183"/>
      <c r="L104" s="183"/>
      <c r="M104" s="34">
        <f>M105+M106+M107</f>
        <v>202660.92</v>
      </c>
      <c r="N104" s="6">
        <f>N105+N106+N107</f>
        <v>169090.82</v>
      </c>
      <c r="O104" s="6">
        <f aca="true" t="shared" si="7" ref="O104:AA104">O105+O106+O107</f>
        <v>0</v>
      </c>
      <c r="P104" s="6">
        <f t="shared" si="7"/>
        <v>0</v>
      </c>
      <c r="Q104" s="6">
        <f t="shared" si="7"/>
        <v>0</v>
      </c>
      <c r="R104" s="6">
        <f>R105+R106+R107</f>
        <v>33528.57</v>
      </c>
      <c r="S104" s="6">
        <f t="shared" si="7"/>
        <v>0</v>
      </c>
      <c r="T104" s="6">
        <f t="shared" si="7"/>
        <v>0</v>
      </c>
      <c r="U104" s="6">
        <f t="shared" si="7"/>
        <v>0</v>
      </c>
      <c r="V104" s="6">
        <f t="shared" si="7"/>
        <v>0</v>
      </c>
      <c r="W104" s="6">
        <f>W105+W106+W107</f>
        <v>41.53</v>
      </c>
      <c r="X104" s="6">
        <f t="shared" si="7"/>
        <v>0</v>
      </c>
      <c r="Y104" s="6">
        <f t="shared" si="7"/>
        <v>0</v>
      </c>
      <c r="Z104" s="6">
        <f t="shared" si="7"/>
        <v>0</v>
      </c>
      <c r="AA104" s="6">
        <f t="shared" si="7"/>
        <v>0</v>
      </c>
    </row>
    <row r="105" spans="1:28" s="2" customFormat="1" ht="36.75" customHeight="1">
      <c r="A105" s="164" t="s">
        <v>190</v>
      </c>
      <c r="B105" s="164"/>
      <c r="C105" s="164"/>
      <c r="D105" s="164"/>
      <c r="E105" s="164"/>
      <c r="F105" s="164"/>
      <c r="G105" s="164"/>
      <c r="H105" s="164"/>
      <c r="I105" s="31" t="s">
        <v>191</v>
      </c>
      <c r="J105" s="184">
        <v>851</v>
      </c>
      <c r="K105" s="184"/>
      <c r="L105" s="184"/>
      <c r="M105" s="34">
        <f>N105+O105+P105+T105+U105+V105+W105+X105+Y105+Z105+R105+Q105</f>
        <v>198622.36</v>
      </c>
      <c r="N105" s="6">
        <f>170265-4757.54-28771.03+28774.7-0.67+1402.54</f>
        <v>166913</v>
      </c>
      <c r="O105" s="6"/>
      <c r="P105" s="6"/>
      <c r="Q105" s="6"/>
      <c r="R105" s="6">
        <f>4560+27149.36</f>
        <v>31709.36</v>
      </c>
      <c r="S105" s="6"/>
      <c r="T105" s="6"/>
      <c r="U105" s="6"/>
      <c r="V105" s="32"/>
      <c r="W105" s="32"/>
      <c r="X105" s="32"/>
      <c r="Y105" s="32"/>
      <c r="Z105" s="32"/>
      <c r="AA105" s="32"/>
      <c r="AB105" s="32"/>
    </row>
    <row r="106" spans="1:28" s="2" customFormat="1" ht="46.5" customHeight="1">
      <c r="A106" s="164" t="s">
        <v>192</v>
      </c>
      <c r="B106" s="164"/>
      <c r="C106" s="164"/>
      <c r="D106" s="164"/>
      <c r="E106" s="164"/>
      <c r="F106" s="164"/>
      <c r="G106" s="164"/>
      <c r="H106" s="164"/>
      <c r="I106" s="31" t="s">
        <v>193</v>
      </c>
      <c r="J106" s="184">
        <v>852</v>
      </c>
      <c r="K106" s="184"/>
      <c r="L106" s="184"/>
      <c r="M106" s="34">
        <f>N106+O106+P106+T106+U106+V106+W106+X106+Y106+Z106+R106+Q106</f>
        <v>0</v>
      </c>
      <c r="N106" s="6"/>
      <c r="O106" s="6"/>
      <c r="P106" s="6"/>
      <c r="Q106" s="6"/>
      <c r="R106" s="6"/>
      <c r="S106" s="6"/>
      <c r="T106" s="6"/>
      <c r="U106" s="6"/>
      <c r="V106" s="32"/>
      <c r="W106" s="32"/>
      <c r="X106" s="32"/>
      <c r="Y106" s="32"/>
      <c r="Z106" s="32"/>
      <c r="AA106" s="32"/>
      <c r="AB106" s="32"/>
    </row>
    <row r="107" spans="1:28" s="2" customFormat="1" ht="50.25" customHeight="1">
      <c r="A107" s="164" t="s">
        <v>194</v>
      </c>
      <c r="B107" s="164"/>
      <c r="C107" s="164"/>
      <c r="D107" s="164"/>
      <c r="E107" s="164"/>
      <c r="F107" s="164"/>
      <c r="G107" s="164"/>
      <c r="H107" s="164"/>
      <c r="I107" s="31" t="s">
        <v>195</v>
      </c>
      <c r="J107" s="184">
        <v>853</v>
      </c>
      <c r="K107" s="184"/>
      <c r="L107" s="184"/>
      <c r="M107" s="34">
        <f>N107+O107+P107+T107+U107+V107+W107+X107+Y107+Z107+R107+Q107</f>
        <v>4038.56</v>
      </c>
      <c r="N107" s="6">
        <f>2177.82</f>
        <v>2177.82</v>
      </c>
      <c r="O107" s="6"/>
      <c r="P107" s="6"/>
      <c r="Q107" s="6"/>
      <c r="R107" s="6">
        <f>197.54+1621.67</f>
        <v>1819.21</v>
      </c>
      <c r="S107" s="6"/>
      <c r="T107" s="6"/>
      <c r="U107" s="6"/>
      <c r="V107" s="32"/>
      <c r="W107" s="32">
        <f>40.65+0.88</f>
        <v>41.53</v>
      </c>
      <c r="X107" s="32"/>
      <c r="Y107" s="32"/>
      <c r="Z107" s="32"/>
      <c r="AA107" s="32"/>
      <c r="AB107" s="32"/>
    </row>
    <row r="108" spans="1:27" s="105" customFormat="1" ht="60.75" customHeight="1">
      <c r="A108" s="181" t="s">
        <v>98</v>
      </c>
      <c r="B108" s="181"/>
      <c r="C108" s="181"/>
      <c r="D108" s="181"/>
      <c r="E108" s="181"/>
      <c r="F108" s="181"/>
      <c r="G108" s="181"/>
      <c r="H108" s="181"/>
      <c r="I108" s="106" t="s">
        <v>99</v>
      </c>
      <c r="J108" s="182"/>
      <c r="K108" s="182"/>
      <c r="L108" s="182"/>
      <c r="M108" s="103">
        <f>N108+O108+P108+T108+U108+V108+W108+X108+Y108+Z108</f>
        <v>0</v>
      </c>
      <c r="N108" s="107"/>
      <c r="O108" s="107"/>
      <c r="P108" s="107"/>
      <c r="Q108" s="107"/>
      <c r="R108" s="107"/>
      <c r="S108" s="107"/>
      <c r="T108" s="107"/>
      <c r="U108" s="108"/>
      <c r="V108" s="108"/>
      <c r="W108" s="108"/>
      <c r="X108" s="108"/>
      <c r="Y108" s="108"/>
      <c r="Z108" s="108"/>
      <c r="AA108" s="108"/>
    </row>
    <row r="109" spans="1:27" s="105" customFormat="1" ht="67.5" customHeight="1">
      <c r="A109" s="181" t="s">
        <v>75</v>
      </c>
      <c r="B109" s="181"/>
      <c r="C109" s="181"/>
      <c r="D109" s="181"/>
      <c r="E109" s="181"/>
      <c r="F109" s="181"/>
      <c r="G109" s="181"/>
      <c r="H109" s="181"/>
      <c r="I109" s="109" t="s">
        <v>100</v>
      </c>
      <c r="J109" s="182">
        <v>244</v>
      </c>
      <c r="K109" s="182"/>
      <c r="L109" s="182"/>
      <c r="M109" s="103">
        <f>M111+M112+M113+M114+M115+M117+M118+M119+M121</f>
        <v>70531.2</v>
      </c>
      <c r="N109" s="107"/>
      <c r="O109" s="107"/>
      <c r="P109" s="107"/>
      <c r="Q109" s="107">
        <f>Q111+Q112+Q113+Q114+Q115+Q117+Q118+Q119+Q121</f>
        <v>70531.2</v>
      </c>
      <c r="R109" s="107"/>
      <c r="S109" s="107"/>
      <c r="T109" s="107"/>
      <c r="U109" s="108"/>
      <c r="V109" s="108"/>
      <c r="W109" s="108"/>
      <c r="X109" s="108"/>
      <c r="Y109" s="108"/>
      <c r="Z109" s="108"/>
      <c r="AA109" s="108"/>
    </row>
    <row r="110" spans="1:27" s="2" customFormat="1" ht="30" customHeight="1">
      <c r="A110" s="164" t="s">
        <v>79</v>
      </c>
      <c r="B110" s="164"/>
      <c r="C110" s="164"/>
      <c r="D110" s="164"/>
      <c r="E110" s="164"/>
      <c r="F110" s="164"/>
      <c r="G110" s="164"/>
      <c r="H110" s="164"/>
      <c r="I110" s="31"/>
      <c r="J110" s="183"/>
      <c r="K110" s="183"/>
      <c r="L110" s="183"/>
      <c r="M110" s="33"/>
      <c r="N110" s="6"/>
      <c r="O110" s="6"/>
      <c r="P110" s="6"/>
      <c r="Q110" s="6"/>
      <c r="R110" s="6"/>
      <c r="S110" s="6"/>
      <c r="T110" s="6"/>
      <c r="U110" s="32"/>
      <c r="V110" s="32"/>
      <c r="W110" s="32"/>
      <c r="X110" s="32"/>
      <c r="Y110" s="32"/>
      <c r="Z110" s="32"/>
      <c r="AA110" s="32"/>
    </row>
    <row r="111" spans="1:27" s="2" customFormat="1" ht="30" customHeight="1">
      <c r="A111" s="164" t="s">
        <v>18</v>
      </c>
      <c r="B111" s="164"/>
      <c r="C111" s="164"/>
      <c r="D111" s="164"/>
      <c r="E111" s="164"/>
      <c r="F111" s="164"/>
      <c r="G111" s="164"/>
      <c r="H111" s="164"/>
      <c r="I111" s="31" t="s">
        <v>205</v>
      </c>
      <c r="J111" s="183">
        <v>244</v>
      </c>
      <c r="K111" s="183"/>
      <c r="L111" s="183"/>
      <c r="M111" s="34">
        <f>N111+O111+P111+T111+U111+V111+W111+X111+Y111+Z111</f>
        <v>0</v>
      </c>
      <c r="N111" s="5"/>
      <c r="O111" s="33"/>
      <c r="P111" s="33"/>
      <c r="Q111" s="33"/>
      <c r="R111" s="33"/>
      <c r="S111" s="33"/>
      <c r="T111" s="6"/>
      <c r="U111" s="32"/>
      <c r="V111" s="32"/>
      <c r="W111" s="32"/>
      <c r="X111" s="32"/>
      <c r="Y111" s="32"/>
      <c r="Z111" s="32"/>
      <c r="AA111" s="32"/>
    </row>
    <row r="112" spans="1:27" s="2" customFormat="1" ht="30" customHeight="1">
      <c r="A112" s="164" t="s">
        <v>160</v>
      </c>
      <c r="B112" s="164"/>
      <c r="C112" s="164"/>
      <c r="D112" s="164"/>
      <c r="E112" s="164"/>
      <c r="F112" s="164"/>
      <c r="G112" s="164"/>
      <c r="H112" s="164"/>
      <c r="I112" s="31" t="s">
        <v>206</v>
      </c>
      <c r="J112" s="183">
        <v>244</v>
      </c>
      <c r="K112" s="183"/>
      <c r="L112" s="183"/>
      <c r="M112" s="34">
        <f>N112+O112+P112+T112+U112+V112+W112+X112+Y112+Z112</f>
        <v>0</v>
      </c>
      <c r="N112" s="5"/>
      <c r="O112" s="33"/>
      <c r="P112" s="33"/>
      <c r="Q112" s="33"/>
      <c r="R112" s="33"/>
      <c r="S112" s="33"/>
      <c r="T112" s="6"/>
      <c r="U112" s="32"/>
      <c r="V112" s="32"/>
      <c r="W112" s="32"/>
      <c r="X112" s="32"/>
      <c r="Y112" s="32"/>
      <c r="Z112" s="32"/>
      <c r="AA112" s="32"/>
    </row>
    <row r="113" spans="1:27" s="2" customFormat="1" ht="30" customHeight="1">
      <c r="A113" s="164" t="s">
        <v>19</v>
      </c>
      <c r="B113" s="164"/>
      <c r="C113" s="164"/>
      <c r="D113" s="164"/>
      <c r="E113" s="164"/>
      <c r="F113" s="164"/>
      <c r="G113" s="164"/>
      <c r="H113" s="164"/>
      <c r="I113" s="31" t="s">
        <v>207</v>
      </c>
      <c r="J113" s="183">
        <v>244</v>
      </c>
      <c r="K113" s="183"/>
      <c r="L113" s="183"/>
      <c r="M113" s="34">
        <f>N113+O113+P113+T113+U113+V113+W113+X113+Y113+Z113+Q113</f>
        <v>58940.85</v>
      </c>
      <c r="N113" s="5"/>
      <c r="O113" s="33"/>
      <c r="P113" s="33"/>
      <c r="Q113" s="33">
        <v>58940.85</v>
      </c>
      <c r="R113" s="33"/>
      <c r="S113" s="33"/>
      <c r="T113" s="6"/>
      <c r="U113" s="32"/>
      <c r="V113" s="32"/>
      <c r="W113" s="32"/>
      <c r="X113" s="32"/>
      <c r="Y113" s="32"/>
      <c r="Z113" s="32"/>
      <c r="AA113" s="32"/>
    </row>
    <row r="114" spans="1:27" s="2" customFormat="1" ht="53.25" customHeight="1">
      <c r="A114" s="164" t="s">
        <v>119</v>
      </c>
      <c r="B114" s="164"/>
      <c r="C114" s="164"/>
      <c r="D114" s="164"/>
      <c r="E114" s="164"/>
      <c r="F114" s="164"/>
      <c r="G114" s="164"/>
      <c r="H114" s="164"/>
      <c r="I114" s="31" t="s">
        <v>208</v>
      </c>
      <c r="J114" s="183">
        <v>244</v>
      </c>
      <c r="K114" s="183"/>
      <c r="L114" s="183"/>
      <c r="M114" s="34">
        <f>N114+O114+P114+T114+U114+V114+W114+X114+Y114+Z114</f>
        <v>0</v>
      </c>
      <c r="N114" s="5"/>
      <c r="O114" s="33"/>
      <c r="P114" s="33"/>
      <c r="Q114" s="33"/>
      <c r="R114" s="33"/>
      <c r="S114" s="33"/>
      <c r="T114" s="6"/>
      <c r="U114" s="32"/>
      <c r="V114" s="32"/>
      <c r="W114" s="32"/>
      <c r="X114" s="32"/>
      <c r="Y114" s="32"/>
      <c r="Z114" s="32"/>
      <c r="AA114" s="32"/>
    </row>
    <row r="115" spans="1:27" s="2" customFormat="1" ht="41.25" customHeight="1">
      <c r="A115" s="164" t="s">
        <v>25</v>
      </c>
      <c r="B115" s="164"/>
      <c r="C115" s="164"/>
      <c r="D115" s="164"/>
      <c r="E115" s="164"/>
      <c r="F115" s="164"/>
      <c r="G115" s="164"/>
      <c r="H115" s="164"/>
      <c r="I115" s="31" t="s">
        <v>209</v>
      </c>
      <c r="J115" s="183">
        <v>244</v>
      </c>
      <c r="K115" s="183"/>
      <c r="L115" s="183"/>
      <c r="M115" s="34">
        <f>N115+O115+P115+T115+U115+V115+W115+X115+Y115+Z115+Q115</f>
        <v>10190.35</v>
      </c>
      <c r="N115" s="5"/>
      <c r="O115" s="33"/>
      <c r="P115" s="33"/>
      <c r="Q115" s="33">
        <v>10190.35</v>
      </c>
      <c r="R115" s="33"/>
      <c r="S115" s="33"/>
      <c r="T115" s="6"/>
      <c r="U115" s="32"/>
      <c r="V115" s="32"/>
      <c r="W115" s="32"/>
      <c r="X115" s="32"/>
      <c r="Y115" s="32"/>
      <c r="Z115" s="32"/>
      <c r="AA115" s="32"/>
    </row>
    <row r="116" spans="1:27" s="2" customFormat="1" ht="30" customHeight="1">
      <c r="A116" s="164" t="s">
        <v>169</v>
      </c>
      <c r="B116" s="164"/>
      <c r="C116" s="164"/>
      <c r="D116" s="164"/>
      <c r="E116" s="164"/>
      <c r="F116" s="164"/>
      <c r="G116" s="164"/>
      <c r="H116" s="164"/>
      <c r="I116" s="31"/>
      <c r="J116" s="183">
        <v>244</v>
      </c>
      <c r="K116" s="183"/>
      <c r="L116" s="183"/>
      <c r="M116" s="34">
        <f>N116+O116+P116+T116+U116+V116+W116+X116+Y116+Z116</f>
        <v>0</v>
      </c>
      <c r="N116" s="5"/>
      <c r="O116" s="33"/>
      <c r="P116" s="33"/>
      <c r="Q116" s="33"/>
      <c r="R116" s="33"/>
      <c r="S116" s="33"/>
      <c r="T116" s="6"/>
      <c r="U116" s="32"/>
      <c r="V116" s="32"/>
      <c r="W116" s="32"/>
      <c r="X116" s="32"/>
      <c r="Y116" s="32"/>
      <c r="Z116" s="32"/>
      <c r="AA116" s="32"/>
    </row>
    <row r="117" spans="1:27" s="2" customFormat="1" ht="50.25" customHeight="1">
      <c r="A117" s="164" t="s">
        <v>26</v>
      </c>
      <c r="B117" s="164"/>
      <c r="C117" s="164"/>
      <c r="D117" s="164"/>
      <c r="E117" s="164"/>
      <c r="F117" s="164"/>
      <c r="G117" s="164"/>
      <c r="H117" s="164"/>
      <c r="I117" s="31" t="s">
        <v>210</v>
      </c>
      <c r="J117" s="183">
        <v>244</v>
      </c>
      <c r="K117" s="183"/>
      <c r="L117" s="183"/>
      <c r="M117" s="34">
        <f>N117+O117+P117+T117+U117+V117+W117+X117+Y117+Z117+S117+Q117</f>
        <v>1400</v>
      </c>
      <c r="N117" s="5"/>
      <c r="O117" s="33"/>
      <c r="P117" s="33"/>
      <c r="Q117" s="33">
        <v>1400</v>
      </c>
      <c r="R117" s="33"/>
      <c r="S117" s="33"/>
      <c r="T117" s="6"/>
      <c r="U117" s="32"/>
      <c r="V117" s="32"/>
      <c r="W117" s="32"/>
      <c r="X117" s="32"/>
      <c r="Y117" s="32"/>
      <c r="Z117" s="32"/>
      <c r="AA117" s="32"/>
    </row>
    <row r="118" spans="1:27" s="2" customFormat="1" ht="45" customHeight="1">
      <c r="A118" s="164" t="s">
        <v>20</v>
      </c>
      <c r="B118" s="164"/>
      <c r="C118" s="164"/>
      <c r="D118" s="164"/>
      <c r="E118" s="164"/>
      <c r="F118" s="164"/>
      <c r="G118" s="164"/>
      <c r="H118" s="164"/>
      <c r="I118" s="31" t="s">
        <v>211</v>
      </c>
      <c r="J118" s="183">
        <v>244</v>
      </c>
      <c r="K118" s="183"/>
      <c r="L118" s="183"/>
      <c r="M118" s="34">
        <f>N118+O118+P118+T118+U118+V118+W118+X118+Y118+Z118</f>
        <v>0</v>
      </c>
      <c r="N118" s="34"/>
      <c r="O118" s="33"/>
      <c r="P118" s="34"/>
      <c r="Q118" s="34"/>
      <c r="R118" s="34"/>
      <c r="S118" s="34"/>
      <c r="T118" s="6"/>
      <c r="U118" s="35"/>
      <c r="V118" s="35"/>
      <c r="W118" s="32"/>
      <c r="X118" s="35"/>
      <c r="Y118" s="32"/>
      <c r="Z118" s="35"/>
      <c r="AA118" s="32"/>
    </row>
    <row r="119" spans="1:27" s="2" customFormat="1" ht="30" customHeight="1">
      <c r="A119" s="164" t="s">
        <v>21</v>
      </c>
      <c r="B119" s="164"/>
      <c r="C119" s="164"/>
      <c r="D119" s="164"/>
      <c r="E119" s="164"/>
      <c r="F119" s="164"/>
      <c r="G119" s="164"/>
      <c r="H119" s="164"/>
      <c r="I119" s="31" t="s">
        <v>212</v>
      </c>
      <c r="J119" s="183">
        <v>244</v>
      </c>
      <c r="K119" s="183"/>
      <c r="L119" s="183"/>
      <c r="M119" s="34">
        <f>N119+O119+P119+T119+U119+V119+W119+X119+Y119+Z119</f>
        <v>0</v>
      </c>
      <c r="N119" s="33"/>
      <c r="O119" s="34">
        <f>O120</f>
        <v>0</v>
      </c>
      <c r="P119" s="34">
        <f>P120</f>
        <v>0</v>
      </c>
      <c r="Q119" s="34"/>
      <c r="R119" s="34"/>
      <c r="S119" s="34"/>
      <c r="T119" s="6"/>
      <c r="U119" s="32"/>
      <c r="V119" s="35"/>
      <c r="W119" s="35"/>
      <c r="X119" s="35"/>
      <c r="Y119" s="35"/>
      <c r="Z119" s="35"/>
      <c r="AA119" s="32"/>
    </row>
    <row r="120" spans="1:27" s="2" customFormat="1" ht="30" customHeight="1">
      <c r="A120" s="164" t="s">
        <v>170</v>
      </c>
      <c r="B120" s="164"/>
      <c r="C120" s="164"/>
      <c r="D120" s="164"/>
      <c r="E120" s="164"/>
      <c r="F120" s="164"/>
      <c r="G120" s="164"/>
      <c r="H120" s="164"/>
      <c r="I120" s="31"/>
      <c r="J120" s="183">
        <v>244</v>
      </c>
      <c r="K120" s="183"/>
      <c r="L120" s="183"/>
      <c r="M120" s="34">
        <f>N120+O120+P120+T120+U120+V120+W120+X120+Y120+Z120</f>
        <v>0</v>
      </c>
      <c r="N120" s="33"/>
      <c r="O120" s="33"/>
      <c r="P120" s="33"/>
      <c r="Q120" s="33"/>
      <c r="R120" s="34"/>
      <c r="S120" s="34"/>
      <c r="T120" s="6"/>
      <c r="U120" s="32"/>
      <c r="V120" s="35"/>
      <c r="W120" s="35"/>
      <c r="X120" s="35"/>
      <c r="Y120" s="35"/>
      <c r="Z120" s="35"/>
      <c r="AA120" s="32"/>
    </row>
    <row r="121" spans="1:27" s="2" customFormat="1" ht="30" customHeight="1">
      <c r="A121" s="166" t="s">
        <v>203</v>
      </c>
      <c r="B121" s="167"/>
      <c r="C121" s="167"/>
      <c r="D121" s="167"/>
      <c r="E121" s="167"/>
      <c r="F121" s="167"/>
      <c r="G121" s="167"/>
      <c r="H121" s="168"/>
      <c r="I121" s="31" t="s">
        <v>213</v>
      </c>
      <c r="J121" s="185">
        <v>244</v>
      </c>
      <c r="K121" s="186"/>
      <c r="L121" s="187"/>
      <c r="M121" s="34">
        <f>N121+O121+P121+T121+U121+V121+W121+X121+Y121+Z121</f>
        <v>0</v>
      </c>
      <c r="N121" s="33"/>
      <c r="O121" s="33"/>
      <c r="P121" s="33"/>
      <c r="Q121" s="33"/>
      <c r="R121" s="34"/>
      <c r="S121" s="34"/>
      <c r="T121" s="6"/>
      <c r="U121" s="32"/>
      <c r="V121" s="35"/>
      <c r="W121" s="35"/>
      <c r="X121" s="35"/>
      <c r="Y121" s="35"/>
      <c r="Z121" s="35"/>
      <c r="AA121" s="32"/>
    </row>
    <row r="122" spans="1:27" s="105" customFormat="1" ht="41.25" customHeight="1">
      <c r="A122" s="181" t="s">
        <v>77</v>
      </c>
      <c r="B122" s="181"/>
      <c r="C122" s="181"/>
      <c r="D122" s="181"/>
      <c r="E122" s="181"/>
      <c r="F122" s="181"/>
      <c r="G122" s="181"/>
      <c r="H122" s="181"/>
      <c r="I122" s="106" t="s">
        <v>101</v>
      </c>
      <c r="J122" s="182">
        <v>244</v>
      </c>
      <c r="K122" s="182"/>
      <c r="L122" s="182"/>
      <c r="M122" s="110">
        <f>M124+M125+M126+M127+M128+M130+M131+M132+M134</f>
        <v>4170665.63</v>
      </c>
      <c r="N122" s="110">
        <f>N124+N125+N126+N127+N128+N130+N131+N132+N134</f>
        <v>3038975.44</v>
      </c>
      <c r="O122" s="110">
        <f aca="true" t="shared" si="8" ref="O122:AA122">O124+O125+O126+O127+O128+O130+O131+O132</f>
        <v>446897.26</v>
      </c>
      <c r="P122" s="110">
        <f t="shared" si="8"/>
        <v>11569.9</v>
      </c>
      <c r="Q122" s="110">
        <f t="shared" si="8"/>
        <v>0</v>
      </c>
      <c r="R122" s="110">
        <f t="shared" si="8"/>
        <v>0</v>
      </c>
      <c r="S122" s="110">
        <f t="shared" si="8"/>
        <v>70000</v>
      </c>
      <c r="T122" s="110">
        <f t="shared" si="8"/>
        <v>0</v>
      </c>
      <c r="U122" s="110">
        <f t="shared" si="8"/>
        <v>0</v>
      </c>
      <c r="V122" s="110">
        <f t="shared" si="8"/>
        <v>0</v>
      </c>
      <c r="W122" s="110">
        <f t="shared" si="8"/>
        <v>271891.67</v>
      </c>
      <c r="X122" s="110">
        <f t="shared" si="8"/>
        <v>192171.36</v>
      </c>
      <c r="Y122" s="110">
        <f t="shared" si="8"/>
        <v>139160</v>
      </c>
      <c r="Z122" s="110">
        <f t="shared" si="8"/>
        <v>0</v>
      </c>
      <c r="AA122" s="110">
        <f t="shared" si="8"/>
        <v>0</v>
      </c>
    </row>
    <row r="123" spans="1:27" s="2" customFormat="1" ht="30" customHeight="1">
      <c r="A123" s="164" t="s">
        <v>79</v>
      </c>
      <c r="B123" s="164"/>
      <c r="C123" s="164"/>
      <c r="D123" s="164"/>
      <c r="E123" s="164"/>
      <c r="F123" s="164"/>
      <c r="G123" s="164"/>
      <c r="H123" s="164"/>
      <c r="I123" s="31"/>
      <c r="J123" s="183"/>
      <c r="K123" s="183"/>
      <c r="L123" s="183"/>
      <c r="M123" s="33"/>
      <c r="N123" s="6"/>
      <c r="O123" s="6"/>
      <c r="P123" s="6"/>
      <c r="Q123" s="6"/>
      <c r="R123" s="6"/>
      <c r="S123" s="6"/>
      <c r="T123" s="6"/>
      <c r="U123" s="32"/>
      <c r="V123" s="32"/>
      <c r="W123" s="32"/>
      <c r="X123" s="32"/>
      <c r="Y123" s="32"/>
      <c r="Z123" s="32"/>
      <c r="AA123" s="32"/>
    </row>
    <row r="124" spans="1:27" s="2" customFormat="1" ht="30" customHeight="1">
      <c r="A124" s="164" t="s">
        <v>18</v>
      </c>
      <c r="B124" s="164"/>
      <c r="C124" s="164"/>
      <c r="D124" s="164"/>
      <c r="E124" s="164"/>
      <c r="F124" s="164"/>
      <c r="G124" s="164"/>
      <c r="H124" s="164"/>
      <c r="I124" s="31" t="s">
        <v>102</v>
      </c>
      <c r="J124" s="183">
        <v>244</v>
      </c>
      <c r="K124" s="183"/>
      <c r="L124" s="183"/>
      <c r="M124" s="34">
        <f>N124+O124+P124+T124+U124+V124+W124+X124+Y124+Z124</f>
        <v>39333.89</v>
      </c>
      <c r="N124" s="5">
        <f>12000+36000+185.49-2400-6051.6-400</f>
        <v>39333.89</v>
      </c>
      <c r="O124" s="33"/>
      <c r="P124" s="33"/>
      <c r="Q124" s="33"/>
      <c r="R124" s="33"/>
      <c r="S124" s="33"/>
      <c r="T124" s="6"/>
      <c r="U124" s="32"/>
      <c r="V124" s="32"/>
      <c r="W124" s="32"/>
      <c r="X124" s="32"/>
      <c r="Y124" s="32"/>
      <c r="Z124" s="32"/>
      <c r="AA124" s="32"/>
    </row>
    <row r="125" spans="1:27" s="2" customFormat="1" ht="30" customHeight="1">
      <c r="A125" s="164" t="s">
        <v>160</v>
      </c>
      <c r="B125" s="164"/>
      <c r="C125" s="164"/>
      <c r="D125" s="164"/>
      <c r="E125" s="164"/>
      <c r="F125" s="164"/>
      <c r="G125" s="164"/>
      <c r="H125" s="164"/>
      <c r="I125" s="31" t="s">
        <v>103</v>
      </c>
      <c r="J125" s="183">
        <v>244</v>
      </c>
      <c r="K125" s="183"/>
      <c r="L125" s="183"/>
      <c r="M125" s="34">
        <f>N125+O125+P125+T125+U125+V125+W125+X125+Y125+Z125</f>
        <v>0</v>
      </c>
      <c r="N125" s="5"/>
      <c r="O125" s="33"/>
      <c r="P125" s="33"/>
      <c r="Q125" s="33"/>
      <c r="R125" s="33"/>
      <c r="S125" s="33"/>
      <c r="T125" s="6"/>
      <c r="U125" s="32"/>
      <c r="V125" s="32"/>
      <c r="W125" s="32"/>
      <c r="X125" s="32"/>
      <c r="Y125" s="32"/>
      <c r="Z125" s="32"/>
      <c r="AA125" s="32"/>
    </row>
    <row r="126" spans="1:27" s="2" customFormat="1" ht="30" customHeight="1">
      <c r="A126" s="164" t="s">
        <v>19</v>
      </c>
      <c r="B126" s="164"/>
      <c r="C126" s="164"/>
      <c r="D126" s="164"/>
      <c r="E126" s="164"/>
      <c r="F126" s="164"/>
      <c r="G126" s="164"/>
      <c r="H126" s="164"/>
      <c r="I126" s="31" t="s">
        <v>104</v>
      </c>
      <c r="J126" s="183">
        <v>244</v>
      </c>
      <c r="K126" s="183"/>
      <c r="L126" s="183"/>
      <c r="M126" s="34">
        <f>N126+O126+P126+T126+U126+V126+W126+X126+Y126+Z126+Q126</f>
        <v>2544619.08</v>
      </c>
      <c r="N126" s="5">
        <f>2190618+162460.87-92000+160844.05-74400</f>
        <v>2347522.92</v>
      </c>
      <c r="O126" s="33"/>
      <c r="P126" s="33"/>
      <c r="Q126" s="33"/>
      <c r="R126" s="33"/>
      <c r="S126" s="33"/>
      <c r="T126" s="6"/>
      <c r="U126" s="32"/>
      <c r="V126" s="32"/>
      <c r="W126" s="32">
        <v>4924.8</v>
      </c>
      <c r="X126" s="32">
        <f>173341+18830.36</f>
        <v>192171.36</v>
      </c>
      <c r="Y126" s="32"/>
      <c r="Z126" s="32"/>
      <c r="AA126" s="32"/>
    </row>
    <row r="127" spans="1:27" s="2" customFormat="1" ht="53.25" customHeight="1">
      <c r="A127" s="164" t="s">
        <v>119</v>
      </c>
      <c r="B127" s="164"/>
      <c r="C127" s="164"/>
      <c r="D127" s="164"/>
      <c r="E127" s="164"/>
      <c r="F127" s="164"/>
      <c r="G127" s="164"/>
      <c r="H127" s="164"/>
      <c r="I127" s="31" t="s">
        <v>105</v>
      </c>
      <c r="J127" s="183">
        <v>244</v>
      </c>
      <c r="K127" s="183"/>
      <c r="L127" s="183"/>
      <c r="M127" s="34">
        <f>N127+O127+P127+T127+U127+V127+W127+X127+Y127+Z127</f>
        <v>0</v>
      </c>
      <c r="N127" s="5"/>
      <c r="O127" s="33"/>
      <c r="P127" s="33"/>
      <c r="Q127" s="33"/>
      <c r="R127" s="33"/>
      <c r="S127" s="33"/>
      <c r="T127" s="6"/>
      <c r="U127" s="32"/>
      <c r="V127" s="32"/>
      <c r="W127" s="32"/>
      <c r="X127" s="32"/>
      <c r="Y127" s="32"/>
      <c r="Z127" s="32"/>
      <c r="AA127" s="32"/>
    </row>
    <row r="128" spans="1:27" s="2" customFormat="1" ht="41.25" customHeight="1">
      <c r="A128" s="164" t="s">
        <v>25</v>
      </c>
      <c r="B128" s="164"/>
      <c r="C128" s="164"/>
      <c r="D128" s="164"/>
      <c r="E128" s="164"/>
      <c r="F128" s="164"/>
      <c r="G128" s="164"/>
      <c r="H128" s="164"/>
      <c r="I128" s="31" t="s">
        <v>106</v>
      </c>
      <c r="J128" s="183">
        <v>244</v>
      </c>
      <c r="K128" s="183"/>
      <c r="L128" s="183"/>
      <c r="M128" s="34">
        <f>N128+O128+P128+T128+U128+V128+W128+X128+Y128+Z128</f>
        <v>155651.45</v>
      </c>
      <c r="N128" s="5">
        <f>82418-11320.4+34353.85</f>
        <v>105451.45</v>
      </c>
      <c r="O128" s="33"/>
      <c r="P128" s="33"/>
      <c r="Q128" s="33"/>
      <c r="R128" s="33"/>
      <c r="S128" s="33"/>
      <c r="T128" s="6"/>
      <c r="U128" s="32"/>
      <c r="V128" s="32"/>
      <c r="W128" s="32">
        <v>50200</v>
      </c>
      <c r="X128" s="32"/>
      <c r="Y128" s="32"/>
      <c r="Z128" s="32"/>
      <c r="AA128" s="32"/>
    </row>
    <row r="129" spans="1:27" s="2" customFormat="1" ht="30" customHeight="1">
      <c r="A129" s="164" t="s">
        <v>169</v>
      </c>
      <c r="B129" s="164"/>
      <c r="C129" s="164"/>
      <c r="D129" s="164"/>
      <c r="E129" s="164"/>
      <c r="F129" s="164"/>
      <c r="G129" s="164"/>
      <c r="H129" s="164"/>
      <c r="I129" s="31"/>
      <c r="J129" s="183">
        <v>244</v>
      </c>
      <c r="K129" s="183"/>
      <c r="L129" s="183"/>
      <c r="M129" s="34">
        <f>N129+O129+P129+T129+U129+V129+W129+X129+Y129+Z129</f>
        <v>0</v>
      </c>
      <c r="N129" s="5"/>
      <c r="O129" s="33"/>
      <c r="P129" s="33"/>
      <c r="Q129" s="33"/>
      <c r="R129" s="33"/>
      <c r="S129" s="33"/>
      <c r="T129" s="6"/>
      <c r="U129" s="32"/>
      <c r="V129" s="32"/>
      <c r="W129" s="32"/>
      <c r="X129" s="32"/>
      <c r="Y129" s="32"/>
      <c r="Z129" s="32"/>
      <c r="AA129" s="32"/>
    </row>
    <row r="130" spans="1:27" s="2" customFormat="1" ht="50.25" customHeight="1">
      <c r="A130" s="164" t="s">
        <v>26</v>
      </c>
      <c r="B130" s="164"/>
      <c r="C130" s="164"/>
      <c r="D130" s="164"/>
      <c r="E130" s="164"/>
      <c r="F130" s="164"/>
      <c r="G130" s="164"/>
      <c r="H130" s="164"/>
      <c r="I130" s="31" t="s">
        <v>152</v>
      </c>
      <c r="J130" s="183">
        <v>244</v>
      </c>
      <c r="K130" s="183"/>
      <c r="L130" s="183"/>
      <c r="M130" s="34">
        <f>N130+O130+P130+T130+U130+V130+W130+X130+Y130+Z130+S130</f>
        <v>257906.18</v>
      </c>
      <c r="N130" s="5">
        <f>38399+74430-2177.82+92262.82-21915.68-39841.82+22954-12000</f>
        <v>152110.5</v>
      </c>
      <c r="O130" s="33"/>
      <c r="P130" s="33"/>
      <c r="Q130" s="33"/>
      <c r="R130" s="33"/>
      <c r="S130" s="33">
        <v>70000</v>
      </c>
      <c r="T130" s="6"/>
      <c r="U130" s="32"/>
      <c r="V130" s="32"/>
      <c r="W130" s="32">
        <f>7195.68+28600</f>
        <v>35795.68</v>
      </c>
      <c r="X130" s="32"/>
      <c r="Y130" s="32"/>
      <c r="Z130" s="32"/>
      <c r="AA130" s="32"/>
    </row>
    <row r="131" spans="1:27" s="2" customFormat="1" ht="45" customHeight="1">
      <c r="A131" s="164" t="s">
        <v>20</v>
      </c>
      <c r="B131" s="164"/>
      <c r="C131" s="164"/>
      <c r="D131" s="164"/>
      <c r="E131" s="164"/>
      <c r="F131" s="164"/>
      <c r="G131" s="164"/>
      <c r="H131" s="164"/>
      <c r="I131" s="31" t="s">
        <v>153</v>
      </c>
      <c r="J131" s="183">
        <v>244</v>
      </c>
      <c r="K131" s="183"/>
      <c r="L131" s="183"/>
      <c r="M131" s="34">
        <f>N131+O131+P131+T131+U131+V131+W131+X131+Y131+Z131</f>
        <v>648584.35</v>
      </c>
      <c r="N131" s="34">
        <f>395595+21291.68-22954</f>
        <v>393932.68</v>
      </c>
      <c r="O131" s="33"/>
      <c r="P131" s="34"/>
      <c r="Q131" s="34"/>
      <c r="R131" s="34"/>
      <c r="S131" s="34"/>
      <c r="T131" s="6"/>
      <c r="U131" s="35"/>
      <c r="V131" s="35"/>
      <c r="W131" s="32">
        <f>122728-7195.68-40.65</f>
        <v>115491.67</v>
      </c>
      <c r="X131" s="35"/>
      <c r="Y131" s="32">
        <v>139160</v>
      </c>
      <c r="Z131" s="35"/>
      <c r="AA131" s="32"/>
    </row>
    <row r="132" spans="1:27" s="2" customFormat="1" ht="30" customHeight="1">
      <c r="A132" s="164" t="s">
        <v>21</v>
      </c>
      <c r="B132" s="164"/>
      <c r="C132" s="164"/>
      <c r="D132" s="164"/>
      <c r="E132" s="164"/>
      <c r="F132" s="164"/>
      <c r="G132" s="164"/>
      <c r="H132" s="164"/>
      <c r="I132" s="31" t="s">
        <v>171</v>
      </c>
      <c r="J132" s="183">
        <v>244</v>
      </c>
      <c r="K132" s="183"/>
      <c r="L132" s="183"/>
      <c r="M132" s="34">
        <f>N132+O132+P132+T132+U132+V132+W132+X132+Y132+Z132</f>
        <v>523946.68</v>
      </c>
      <c r="N132" s="33"/>
      <c r="O132" s="97">
        <f>O133</f>
        <v>446897.26</v>
      </c>
      <c r="P132" s="34">
        <f>P133</f>
        <v>11569.9</v>
      </c>
      <c r="Q132" s="34"/>
      <c r="R132" s="34"/>
      <c r="S132" s="34"/>
      <c r="T132" s="6"/>
      <c r="U132" s="32"/>
      <c r="V132" s="35"/>
      <c r="W132" s="35">
        <f>94080.4-0.88-28600</f>
        <v>65479.52</v>
      </c>
      <c r="X132" s="35"/>
      <c r="Y132" s="35"/>
      <c r="Z132" s="35"/>
      <c r="AA132" s="32"/>
    </row>
    <row r="133" spans="1:27" s="2" customFormat="1" ht="30" customHeight="1">
      <c r="A133" s="164" t="s">
        <v>170</v>
      </c>
      <c r="B133" s="164"/>
      <c r="C133" s="164"/>
      <c r="D133" s="164"/>
      <c r="E133" s="164"/>
      <c r="F133" s="164"/>
      <c r="G133" s="164"/>
      <c r="H133" s="164"/>
      <c r="I133" s="31"/>
      <c r="J133" s="183">
        <v>244</v>
      </c>
      <c r="K133" s="183"/>
      <c r="L133" s="183"/>
      <c r="M133" s="34">
        <f>N133+O133+P133+T133+U133+V133+W133+X133+Y133+Z133</f>
        <v>458467.16</v>
      </c>
      <c r="N133" s="33"/>
      <c r="O133" s="98">
        <f>422880+34561.26-10544</f>
        <v>446897.26</v>
      </c>
      <c r="P133" s="33">
        <f>52072-29000-10454.68-1047.42</f>
        <v>11569.9</v>
      </c>
      <c r="Q133" s="33"/>
      <c r="R133" s="34"/>
      <c r="S133" s="34"/>
      <c r="T133" s="6"/>
      <c r="U133" s="32"/>
      <c r="V133" s="35"/>
      <c r="W133" s="35"/>
      <c r="X133" s="35"/>
      <c r="Y133" s="35"/>
      <c r="Z133" s="35"/>
      <c r="AA133" s="32"/>
    </row>
    <row r="134" spans="1:27" s="2" customFormat="1" ht="30" customHeight="1">
      <c r="A134" s="166" t="s">
        <v>203</v>
      </c>
      <c r="B134" s="167"/>
      <c r="C134" s="167"/>
      <c r="D134" s="167"/>
      <c r="E134" s="167"/>
      <c r="F134" s="167"/>
      <c r="G134" s="167"/>
      <c r="H134" s="168"/>
      <c r="I134" s="31" t="s">
        <v>204</v>
      </c>
      <c r="J134" s="185">
        <v>244</v>
      </c>
      <c r="K134" s="186"/>
      <c r="L134" s="187"/>
      <c r="M134" s="34">
        <f>N134+O134+P134+T134+U134+V134+W134+X134+Y134+Z134</f>
        <v>624</v>
      </c>
      <c r="N134" s="33">
        <v>624</v>
      </c>
      <c r="O134" s="33"/>
      <c r="P134" s="33"/>
      <c r="Q134" s="33"/>
      <c r="R134" s="34"/>
      <c r="S134" s="34"/>
      <c r="T134" s="6"/>
      <c r="U134" s="32"/>
      <c r="V134" s="35"/>
      <c r="W134" s="35"/>
      <c r="X134" s="35"/>
      <c r="Y134" s="35"/>
      <c r="Z134" s="35"/>
      <c r="AA134" s="32"/>
    </row>
    <row r="135" spans="1:27" s="105" customFormat="1" ht="30" customHeight="1">
      <c r="A135" s="181" t="s">
        <v>175</v>
      </c>
      <c r="B135" s="181"/>
      <c r="C135" s="181"/>
      <c r="D135" s="181"/>
      <c r="E135" s="181"/>
      <c r="F135" s="181"/>
      <c r="G135" s="181"/>
      <c r="H135" s="181"/>
      <c r="I135" s="111" t="s">
        <v>107</v>
      </c>
      <c r="J135" s="182" t="s">
        <v>84</v>
      </c>
      <c r="K135" s="182"/>
      <c r="L135" s="182"/>
      <c r="M135" s="103">
        <f>M136+M137</f>
        <v>63374.4</v>
      </c>
      <c r="N135" s="103">
        <f aca="true" t="shared" si="9" ref="N135:AA135">N136+N137</f>
        <v>63374.4</v>
      </c>
      <c r="O135" s="103">
        <f t="shared" si="9"/>
        <v>0</v>
      </c>
      <c r="P135" s="103">
        <f t="shared" si="9"/>
        <v>0</v>
      </c>
      <c r="Q135" s="103"/>
      <c r="R135" s="103">
        <f t="shared" si="9"/>
        <v>0</v>
      </c>
      <c r="S135" s="103">
        <f t="shared" si="9"/>
        <v>0</v>
      </c>
      <c r="T135" s="103">
        <f t="shared" si="9"/>
        <v>0</v>
      </c>
      <c r="U135" s="103">
        <f t="shared" si="9"/>
        <v>0</v>
      </c>
      <c r="V135" s="103">
        <f t="shared" si="9"/>
        <v>0</v>
      </c>
      <c r="W135" s="103">
        <f t="shared" si="9"/>
        <v>0</v>
      </c>
      <c r="X135" s="103">
        <f t="shared" si="9"/>
        <v>0</v>
      </c>
      <c r="Y135" s="103">
        <f t="shared" si="9"/>
        <v>0</v>
      </c>
      <c r="Z135" s="103">
        <f t="shared" si="9"/>
        <v>0</v>
      </c>
      <c r="AA135" s="103">
        <f t="shared" si="9"/>
        <v>0</v>
      </c>
    </row>
    <row r="136" spans="1:27" s="2" customFormat="1" ht="30" customHeight="1">
      <c r="A136" s="164" t="s">
        <v>120</v>
      </c>
      <c r="B136" s="164"/>
      <c r="C136" s="164"/>
      <c r="D136" s="164"/>
      <c r="E136" s="164"/>
      <c r="F136" s="164"/>
      <c r="G136" s="164"/>
      <c r="H136" s="164"/>
      <c r="I136" s="36" t="s">
        <v>108</v>
      </c>
      <c r="J136" s="183">
        <v>510</v>
      </c>
      <c r="K136" s="183"/>
      <c r="L136" s="183"/>
      <c r="M136" s="34">
        <f>N136+O136+P136+T136+U136+V136+W136+X136+Y136+Z136</f>
        <v>0</v>
      </c>
      <c r="N136" s="5"/>
      <c r="O136" s="34"/>
      <c r="P136" s="34"/>
      <c r="Q136" s="34"/>
      <c r="R136" s="34"/>
      <c r="S136" s="34"/>
      <c r="T136" s="34"/>
      <c r="U136" s="35"/>
      <c r="V136" s="35"/>
      <c r="W136" s="35"/>
      <c r="X136" s="35"/>
      <c r="Y136" s="35"/>
      <c r="Z136" s="35"/>
      <c r="AA136" s="34"/>
    </row>
    <row r="137" spans="1:27" s="2" customFormat="1" ht="30" customHeight="1">
      <c r="A137" s="164" t="s">
        <v>76</v>
      </c>
      <c r="B137" s="164"/>
      <c r="C137" s="164"/>
      <c r="D137" s="164"/>
      <c r="E137" s="164"/>
      <c r="F137" s="164"/>
      <c r="G137" s="164"/>
      <c r="H137" s="164"/>
      <c r="I137" s="36" t="s">
        <v>109</v>
      </c>
      <c r="J137" s="183">
        <v>550</v>
      </c>
      <c r="K137" s="183"/>
      <c r="L137" s="183"/>
      <c r="M137" s="34">
        <f>N137+O137+P137+T137+U137+V137+W137+X137+Y137+Z137</f>
        <v>63374.4</v>
      </c>
      <c r="N137" s="5">
        <v>63374.4</v>
      </c>
      <c r="O137" s="34"/>
      <c r="P137" s="34"/>
      <c r="Q137" s="34"/>
      <c r="R137" s="34"/>
      <c r="S137" s="34"/>
      <c r="T137" s="34"/>
      <c r="U137" s="35"/>
      <c r="V137" s="35"/>
      <c r="W137" s="35"/>
      <c r="X137" s="35"/>
      <c r="Y137" s="35"/>
      <c r="Z137" s="35"/>
      <c r="AA137" s="34"/>
    </row>
    <row r="138" spans="1:27" s="9" customFormat="1" ht="30" customHeight="1">
      <c r="A138" s="164" t="s">
        <v>80</v>
      </c>
      <c r="B138" s="164"/>
      <c r="C138" s="164"/>
      <c r="D138" s="164"/>
      <c r="E138" s="164"/>
      <c r="F138" s="164"/>
      <c r="G138" s="164"/>
      <c r="H138" s="164"/>
      <c r="I138" s="36" t="s">
        <v>110</v>
      </c>
      <c r="J138" s="183"/>
      <c r="K138" s="183"/>
      <c r="L138" s="183"/>
      <c r="M138" s="34">
        <f>M139+M140</f>
        <v>0</v>
      </c>
      <c r="N138" s="34">
        <f aca="true" t="shared" si="10" ref="N138:AA138">N139+N140</f>
        <v>0</v>
      </c>
      <c r="O138" s="34">
        <f t="shared" si="10"/>
        <v>0</v>
      </c>
      <c r="P138" s="34">
        <f t="shared" si="10"/>
        <v>0</v>
      </c>
      <c r="Q138" s="34"/>
      <c r="R138" s="34">
        <f t="shared" si="10"/>
        <v>0</v>
      </c>
      <c r="S138" s="34">
        <f t="shared" si="10"/>
        <v>0</v>
      </c>
      <c r="T138" s="34">
        <f t="shared" si="10"/>
        <v>0</v>
      </c>
      <c r="U138" s="34">
        <f t="shared" si="10"/>
        <v>0</v>
      </c>
      <c r="V138" s="34">
        <f t="shared" si="10"/>
        <v>0</v>
      </c>
      <c r="W138" s="34">
        <f t="shared" si="10"/>
        <v>0</v>
      </c>
      <c r="X138" s="34">
        <f t="shared" si="10"/>
        <v>0</v>
      </c>
      <c r="Y138" s="34">
        <f t="shared" si="10"/>
        <v>0</v>
      </c>
      <c r="Z138" s="34">
        <f t="shared" si="10"/>
        <v>0</v>
      </c>
      <c r="AA138" s="34">
        <f t="shared" si="10"/>
        <v>0</v>
      </c>
    </row>
    <row r="139" spans="1:27" s="2" customFormat="1" ht="30" customHeight="1">
      <c r="A139" s="164" t="s">
        <v>122</v>
      </c>
      <c r="B139" s="164"/>
      <c r="C139" s="164"/>
      <c r="D139" s="164"/>
      <c r="E139" s="164"/>
      <c r="F139" s="164"/>
      <c r="G139" s="164"/>
      <c r="H139" s="164"/>
      <c r="I139" s="36" t="s">
        <v>111</v>
      </c>
      <c r="J139" s="183">
        <v>610</v>
      </c>
      <c r="K139" s="183"/>
      <c r="L139" s="183"/>
      <c r="M139" s="34">
        <f>N139+O139+P139+T139+U139+V139+W139+X139+Y139+Z139</f>
        <v>0</v>
      </c>
      <c r="N139" s="33"/>
      <c r="O139" s="34"/>
      <c r="P139" s="34"/>
      <c r="Q139" s="34"/>
      <c r="R139" s="34"/>
      <c r="S139" s="34"/>
      <c r="T139" s="6"/>
      <c r="U139" s="35"/>
      <c r="V139" s="35"/>
      <c r="W139" s="35"/>
      <c r="X139" s="35"/>
      <c r="Y139" s="35"/>
      <c r="Z139" s="35"/>
      <c r="AA139" s="35"/>
    </row>
    <row r="140" spans="1:27" s="2" customFormat="1" ht="30" customHeight="1">
      <c r="A140" s="164" t="s">
        <v>81</v>
      </c>
      <c r="B140" s="164"/>
      <c r="C140" s="164"/>
      <c r="D140" s="164"/>
      <c r="E140" s="164"/>
      <c r="F140" s="164"/>
      <c r="G140" s="164"/>
      <c r="H140" s="164"/>
      <c r="I140" s="36" t="s">
        <v>112</v>
      </c>
      <c r="J140" s="183">
        <v>650</v>
      </c>
      <c r="K140" s="183"/>
      <c r="L140" s="183"/>
      <c r="M140" s="34">
        <f>N140+O140+P140+T140+U140+V140+W140+X140+Y140+Z140</f>
        <v>0</v>
      </c>
      <c r="N140" s="34"/>
      <c r="O140" s="34"/>
      <c r="P140" s="34"/>
      <c r="Q140" s="34"/>
      <c r="R140" s="34"/>
      <c r="S140" s="34"/>
      <c r="T140" s="6"/>
      <c r="U140" s="35"/>
      <c r="V140" s="35"/>
      <c r="W140" s="35"/>
      <c r="X140" s="35"/>
      <c r="Y140" s="35"/>
      <c r="Z140" s="35"/>
      <c r="AA140" s="35"/>
    </row>
    <row r="141" spans="1:27" s="71" customFormat="1" ht="30" customHeight="1">
      <c r="A141" s="163" t="s">
        <v>82</v>
      </c>
      <c r="B141" s="163"/>
      <c r="C141" s="163"/>
      <c r="D141" s="163"/>
      <c r="E141" s="163"/>
      <c r="F141" s="163"/>
      <c r="G141" s="163"/>
      <c r="H141" s="163"/>
      <c r="I141" s="36" t="s">
        <v>113</v>
      </c>
      <c r="J141" s="183" t="s">
        <v>84</v>
      </c>
      <c r="K141" s="183"/>
      <c r="L141" s="183"/>
      <c r="M141" s="34">
        <f>N141+O141+P141+T141+U141+V141+W141+X141+Y141+Z141</f>
        <v>280296.43</v>
      </c>
      <c r="N141" s="34">
        <v>162460.87</v>
      </c>
      <c r="O141" s="34"/>
      <c r="P141" s="34"/>
      <c r="Q141" s="34"/>
      <c r="R141" s="34"/>
      <c r="S141" s="34"/>
      <c r="T141" s="34"/>
      <c r="U141" s="34"/>
      <c r="V141" s="34"/>
      <c r="W141" s="34">
        <v>99005.2</v>
      </c>
      <c r="X141" s="34">
        <v>18830.36</v>
      </c>
      <c r="Y141" s="34"/>
      <c r="Z141" s="34"/>
      <c r="AA141" s="34"/>
    </row>
    <row r="142" spans="1:27" s="71" customFormat="1" ht="30" customHeight="1">
      <c r="A142" s="163" t="s">
        <v>83</v>
      </c>
      <c r="B142" s="163"/>
      <c r="C142" s="163"/>
      <c r="D142" s="163"/>
      <c r="E142" s="163"/>
      <c r="F142" s="163"/>
      <c r="G142" s="163"/>
      <c r="H142" s="163"/>
      <c r="I142" s="36" t="s">
        <v>114</v>
      </c>
      <c r="J142" s="183" t="s">
        <v>84</v>
      </c>
      <c r="K142" s="183"/>
      <c r="L142" s="183"/>
      <c r="M142" s="34">
        <f>N142+O142+P142+T142+U142+V142+W142+X142+Y142+Z142</f>
        <v>0</v>
      </c>
      <c r="N142" s="34"/>
      <c r="O142" s="34"/>
      <c r="P142" s="34"/>
      <c r="Q142" s="34"/>
      <c r="R142" s="34"/>
      <c r="S142" s="34"/>
      <c r="T142" s="34"/>
      <c r="U142" s="34"/>
      <c r="V142" s="34"/>
      <c r="W142" s="34"/>
      <c r="X142" s="34"/>
      <c r="Y142" s="34"/>
      <c r="Z142" s="34"/>
      <c r="AA142" s="34"/>
    </row>
    <row r="143" s="2" customFormat="1" ht="12.75"/>
    <row r="144" spans="1:27" s="74" customFormat="1" ht="80.25" customHeight="1">
      <c r="A144" s="188" t="s">
        <v>174</v>
      </c>
      <c r="B144" s="188"/>
      <c r="C144" s="188"/>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c r="AA144" s="188"/>
    </row>
    <row r="145" spans="1:27" s="2" customFormat="1" ht="22.5">
      <c r="A145" s="189"/>
      <c r="B145" s="189"/>
      <c r="C145" s="189"/>
      <c r="D145" s="189"/>
      <c r="E145" s="189"/>
      <c r="F145" s="189"/>
      <c r="G145" s="189"/>
      <c r="H145" s="189"/>
      <c r="I145" s="189"/>
      <c r="J145" s="189"/>
      <c r="K145" s="189"/>
      <c r="L145" s="189"/>
      <c r="M145" s="189"/>
      <c r="N145" s="189"/>
      <c r="O145" s="189"/>
      <c r="P145" s="189"/>
      <c r="Q145" s="189"/>
      <c r="R145" s="189"/>
      <c r="S145" s="189"/>
      <c r="T145" s="189"/>
      <c r="U145" s="189"/>
      <c r="V145" s="189"/>
      <c r="W145" s="189"/>
      <c r="X145" s="189"/>
      <c r="Y145" s="189"/>
      <c r="Z145" s="189"/>
      <c r="AA145" s="189"/>
    </row>
    <row r="146" spans="1:27" s="2" customFormat="1" ht="34.5">
      <c r="A146" s="190" t="s">
        <v>155</v>
      </c>
      <c r="B146" s="190"/>
      <c r="C146" s="190"/>
      <c r="D146" s="190"/>
      <c r="E146" s="190"/>
      <c r="F146" s="190"/>
      <c r="G146" s="190"/>
      <c r="H146" s="190"/>
      <c r="I146" s="190"/>
      <c r="J146" s="190"/>
      <c r="K146" s="190"/>
      <c r="L146" s="190"/>
      <c r="M146" s="190"/>
      <c r="N146" s="75"/>
      <c r="O146" s="75"/>
      <c r="P146" s="75"/>
      <c r="Q146" s="75"/>
      <c r="R146" s="75"/>
      <c r="S146" s="75"/>
      <c r="T146" s="75"/>
      <c r="U146" s="191" t="s">
        <v>156</v>
      </c>
      <c r="V146" s="191"/>
      <c r="W146" s="191"/>
      <c r="X146" s="191"/>
      <c r="Y146" s="191"/>
      <c r="Z146" s="191"/>
      <c r="AA146" s="191"/>
    </row>
    <row r="147" spans="1:27" s="2" customFormat="1" ht="22.5">
      <c r="A147" s="75"/>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row>
    <row r="148" spans="1:27" s="2" customFormat="1" ht="22.5">
      <c r="A148" s="75"/>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row>
    <row r="149" s="2" customFormat="1" ht="12.75"/>
    <row r="150" spans="22:23" s="2" customFormat="1" ht="18.75">
      <c r="V150" s="192" t="s">
        <v>22</v>
      </c>
      <c r="W150" s="192"/>
    </row>
    <row r="151" s="2" customFormat="1" ht="12.75"/>
    <row r="152" spans="1:23" s="2" customFormat="1" ht="20.25" customHeight="1">
      <c r="A152" s="160" t="s">
        <v>218</v>
      </c>
      <c r="B152" s="160"/>
      <c r="C152" s="160"/>
      <c r="D152" s="160"/>
      <c r="E152" s="160"/>
      <c r="F152" s="160"/>
      <c r="G152" s="160"/>
      <c r="H152" s="160"/>
      <c r="I152" s="160"/>
      <c r="J152" s="160"/>
      <c r="K152" s="160"/>
      <c r="L152" s="160"/>
      <c r="M152" s="160"/>
      <c r="N152" s="160"/>
      <c r="O152" s="160"/>
      <c r="P152" s="160"/>
      <c r="Q152" s="160"/>
      <c r="R152" s="160"/>
      <c r="S152" s="160"/>
      <c r="T152" s="160"/>
      <c r="U152" s="160"/>
      <c r="V152" s="160"/>
      <c r="W152" s="160"/>
    </row>
    <row r="153" s="2" customFormat="1" ht="12.75"/>
    <row r="154" spans="1:23" s="2" customFormat="1" ht="65.25" customHeight="1">
      <c r="A154" s="164" t="s">
        <v>16</v>
      </c>
      <c r="B154" s="164"/>
      <c r="C154" s="164"/>
      <c r="D154" s="164"/>
      <c r="E154" s="164"/>
      <c r="F154" s="164"/>
      <c r="G154" s="164"/>
      <c r="H154" s="164" t="s">
        <v>115</v>
      </c>
      <c r="I154" s="164" t="s">
        <v>123</v>
      </c>
      <c r="J154" s="164" t="s">
        <v>124</v>
      </c>
      <c r="K154" s="164"/>
      <c r="L154" s="164"/>
      <c r="M154" s="164"/>
      <c r="N154" s="164"/>
      <c r="O154" s="164"/>
      <c r="P154" s="164"/>
      <c r="Q154" s="164"/>
      <c r="R154" s="164"/>
      <c r="S154" s="164"/>
      <c r="T154" s="164"/>
      <c r="U154" s="164"/>
      <c r="V154" s="164"/>
      <c r="W154" s="164"/>
    </row>
    <row r="155" spans="1:23" s="2" customFormat="1" ht="65.25" customHeight="1">
      <c r="A155" s="164"/>
      <c r="B155" s="164"/>
      <c r="C155" s="164"/>
      <c r="D155" s="164"/>
      <c r="E155" s="164"/>
      <c r="F155" s="164"/>
      <c r="G155" s="164"/>
      <c r="H155" s="164"/>
      <c r="I155" s="164"/>
      <c r="J155" s="164" t="s">
        <v>125</v>
      </c>
      <c r="K155" s="164"/>
      <c r="L155" s="164"/>
      <c r="M155" s="164"/>
      <c r="N155" s="164"/>
      <c r="O155" s="164" t="s">
        <v>15</v>
      </c>
      <c r="P155" s="164"/>
      <c r="Q155" s="164"/>
      <c r="R155" s="164"/>
      <c r="S155" s="164"/>
      <c r="T155" s="164"/>
      <c r="U155" s="164"/>
      <c r="V155" s="164"/>
      <c r="W155" s="164"/>
    </row>
    <row r="156" spans="1:23" s="2" customFormat="1" ht="119.25" customHeight="1">
      <c r="A156" s="164"/>
      <c r="B156" s="164"/>
      <c r="C156" s="164"/>
      <c r="D156" s="164"/>
      <c r="E156" s="164"/>
      <c r="F156" s="164"/>
      <c r="G156" s="164"/>
      <c r="H156" s="164"/>
      <c r="I156" s="164"/>
      <c r="J156" s="164"/>
      <c r="K156" s="164"/>
      <c r="L156" s="164"/>
      <c r="M156" s="164"/>
      <c r="N156" s="164"/>
      <c r="O156" s="164" t="s">
        <v>126</v>
      </c>
      <c r="P156" s="164"/>
      <c r="Q156" s="164"/>
      <c r="R156" s="164"/>
      <c r="S156" s="164"/>
      <c r="T156" s="164"/>
      <c r="U156" s="164" t="s">
        <v>151</v>
      </c>
      <c r="V156" s="164"/>
      <c r="W156" s="164"/>
    </row>
    <row r="157" spans="1:23" s="2" customFormat="1" ht="99.75" customHeight="1">
      <c r="A157" s="164"/>
      <c r="B157" s="164"/>
      <c r="C157" s="164"/>
      <c r="D157" s="164"/>
      <c r="E157" s="164"/>
      <c r="F157" s="164"/>
      <c r="G157" s="164"/>
      <c r="H157" s="164"/>
      <c r="I157" s="164"/>
      <c r="J157" s="164" t="s">
        <v>189</v>
      </c>
      <c r="K157" s="164"/>
      <c r="L157" s="164"/>
      <c r="M157" s="90" t="s">
        <v>172</v>
      </c>
      <c r="N157" s="90" t="s">
        <v>173</v>
      </c>
      <c r="O157" s="90" t="s">
        <v>189</v>
      </c>
      <c r="P157" s="90" t="s">
        <v>172</v>
      </c>
      <c r="Q157" s="90"/>
      <c r="R157" s="90"/>
      <c r="S157" s="90"/>
      <c r="T157" s="90" t="s">
        <v>173</v>
      </c>
      <c r="U157" s="90" t="s">
        <v>127</v>
      </c>
      <c r="V157" s="90" t="s">
        <v>172</v>
      </c>
      <c r="W157" s="90" t="s">
        <v>173</v>
      </c>
    </row>
    <row r="158" spans="1:23" s="2" customFormat="1" ht="28.5" customHeight="1">
      <c r="A158" s="164">
        <v>1</v>
      </c>
      <c r="B158" s="164"/>
      <c r="C158" s="164"/>
      <c r="D158" s="164"/>
      <c r="E158" s="164"/>
      <c r="F158" s="164"/>
      <c r="G158" s="164"/>
      <c r="H158" s="90">
        <v>2</v>
      </c>
      <c r="I158" s="90">
        <v>3</v>
      </c>
      <c r="J158" s="164">
        <v>4</v>
      </c>
      <c r="K158" s="164"/>
      <c r="L158" s="164"/>
      <c r="M158" s="90">
        <v>5</v>
      </c>
      <c r="N158" s="90">
        <v>6</v>
      </c>
      <c r="O158" s="90">
        <v>7</v>
      </c>
      <c r="P158" s="90">
        <v>8</v>
      </c>
      <c r="Q158" s="90"/>
      <c r="R158" s="90"/>
      <c r="S158" s="90"/>
      <c r="T158" s="90">
        <v>9</v>
      </c>
      <c r="U158" s="90">
        <v>10</v>
      </c>
      <c r="V158" s="90">
        <v>11</v>
      </c>
      <c r="W158" s="90">
        <v>12</v>
      </c>
    </row>
    <row r="159" spans="1:23" s="2" customFormat="1" ht="65.25" customHeight="1">
      <c r="A159" s="164" t="s">
        <v>128</v>
      </c>
      <c r="B159" s="164"/>
      <c r="C159" s="164"/>
      <c r="D159" s="164"/>
      <c r="E159" s="164"/>
      <c r="F159" s="164"/>
      <c r="G159" s="164"/>
      <c r="H159" s="73" t="s">
        <v>131</v>
      </c>
      <c r="I159" s="90" t="s">
        <v>84</v>
      </c>
      <c r="J159" s="193">
        <f>O159+U159</f>
        <v>4170665.63</v>
      </c>
      <c r="K159" s="193"/>
      <c r="L159" s="193"/>
      <c r="M159" s="33">
        <f>P159+V159</f>
        <v>0</v>
      </c>
      <c r="N159" s="33">
        <f>T159+W159</f>
        <v>0</v>
      </c>
      <c r="O159" s="33">
        <f aca="true" t="shared" si="11" ref="O159:W159">O160+O161</f>
        <v>4170665.63</v>
      </c>
      <c r="P159" s="90">
        <f t="shared" si="11"/>
        <v>0</v>
      </c>
      <c r="Q159" s="90"/>
      <c r="R159" s="90"/>
      <c r="S159" s="90"/>
      <c r="T159" s="90">
        <f t="shared" si="11"/>
        <v>0</v>
      </c>
      <c r="U159" s="90">
        <f t="shared" si="11"/>
        <v>0</v>
      </c>
      <c r="V159" s="90">
        <f t="shared" si="11"/>
        <v>0</v>
      </c>
      <c r="W159" s="90">
        <f t="shared" si="11"/>
        <v>0</v>
      </c>
    </row>
    <row r="160" spans="1:23" s="2" customFormat="1" ht="65.25" customHeight="1">
      <c r="A160" s="164" t="s">
        <v>129</v>
      </c>
      <c r="B160" s="164"/>
      <c r="C160" s="164"/>
      <c r="D160" s="164"/>
      <c r="E160" s="164"/>
      <c r="F160" s="164"/>
      <c r="G160" s="164"/>
      <c r="H160" s="73" t="s">
        <v>132</v>
      </c>
      <c r="I160" s="90" t="s">
        <v>84</v>
      </c>
      <c r="J160" s="193">
        <f>O160+U160</f>
        <v>2398503.78</v>
      </c>
      <c r="K160" s="193"/>
      <c r="L160" s="193"/>
      <c r="M160" s="33">
        <f>P160+V160</f>
        <v>0</v>
      </c>
      <c r="N160" s="33">
        <f>T160+W160</f>
        <v>0</v>
      </c>
      <c r="O160" s="33">
        <v>2398503.78</v>
      </c>
      <c r="P160" s="90"/>
      <c r="Q160" s="90"/>
      <c r="R160" s="90"/>
      <c r="S160" s="90"/>
      <c r="T160" s="90"/>
      <c r="U160" s="90"/>
      <c r="V160" s="90"/>
      <c r="W160" s="90"/>
    </row>
    <row r="161" spans="1:23" s="2" customFormat="1" ht="65.25" customHeight="1">
      <c r="A161" s="164" t="s">
        <v>130</v>
      </c>
      <c r="B161" s="164"/>
      <c r="C161" s="164"/>
      <c r="D161" s="164"/>
      <c r="E161" s="164"/>
      <c r="F161" s="164"/>
      <c r="G161" s="164"/>
      <c r="H161" s="73" t="s">
        <v>133</v>
      </c>
      <c r="I161" s="90"/>
      <c r="J161" s="193">
        <f>O161+U161</f>
        <v>1772161.85</v>
      </c>
      <c r="K161" s="193"/>
      <c r="L161" s="193"/>
      <c r="M161" s="33">
        <f>P161+V161</f>
        <v>0</v>
      </c>
      <c r="N161" s="33">
        <f>T161+W161</f>
        <v>0</v>
      </c>
      <c r="O161" s="33">
        <v>1772161.85</v>
      </c>
      <c r="P161" s="90"/>
      <c r="Q161" s="90"/>
      <c r="R161" s="90"/>
      <c r="S161" s="90"/>
      <c r="T161" s="90"/>
      <c r="U161" s="90"/>
      <c r="V161" s="90"/>
      <c r="W161" s="90"/>
    </row>
    <row r="162" s="2" customFormat="1" ht="12.75"/>
    <row r="163" spans="1:15" s="2" customFormat="1" ht="19.5" customHeight="1">
      <c r="A163" s="9"/>
      <c r="B163" s="9"/>
      <c r="C163" s="9"/>
      <c r="D163" s="9"/>
      <c r="E163" s="9"/>
      <c r="F163" s="9"/>
      <c r="G163" s="9"/>
      <c r="H163" s="9"/>
      <c r="I163" s="9"/>
      <c r="J163" s="9"/>
      <c r="K163" s="9"/>
      <c r="L163" s="9"/>
      <c r="M163" s="9"/>
      <c r="N163" s="9"/>
      <c r="O163" s="96"/>
    </row>
    <row r="164" s="2" customFormat="1" ht="12.75"/>
    <row r="165" s="2" customFormat="1" ht="12.75"/>
    <row r="166" s="2" customFormat="1" ht="12.75"/>
    <row r="167" spans="8:24" s="2" customFormat="1" ht="18.75">
      <c r="H167" s="194" t="s">
        <v>134</v>
      </c>
      <c r="I167" s="194"/>
      <c r="T167" s="194" t="s">
        <v>144</v>
      </c>
      <c r="U167" s="194"/>
      <c r="V167" s="7"/>
      <c r="W167" s="91"/>
      <c r="X167" s="91"/>
    </row>
    <row r="168" spans="22:24" s="2" customFormat="1" ht="12.75">
      <c r="V168" s="7"/>
      <c r="W168" s="7"/>
      <c r="X168" s="7"/>
    </row>
    <row r="169" spans="1:24" s="2" customFormat="1" ht="59.25" customHeight="1">
      <c r="A169" s="195" t="s">
        <v>176</v>
      </c>
      <c r="B169" s="195"/>
      <c r="C169" s="195"/>
      <c r="D169" s="195"/>
      <c r="E169" s="195"/>
      <c r="F169" s="195"/>
      <c r="G169" s="195"/>
      <c r="H169" s="195"/>
      <c r="I169" s="195"/>
      <c r="M169" s="195" t="s">
        <v>145</v>
      </c>
      <c r="N169" s="195"/>
      <c r="O169" s="195"/>
      <c r="P169" s="195"/>
      <c r="Q169" s="195"/>
      <c r="R169" s="195"/>
      <c r="S169" s="195"/>
      <c r="T169" s="195"/>
      <c r="U169" s="195"/>
      <c r="V169" s="92"/>
      <c r="W169" s="92"/>
      <c r="X169" s="92"/>
    </row>
    <row r="170" spans="22:24" s="2" customFormat="1" ht="12.75">
      <c r="V170" s="7"/>
      <c r="W170" s="7"/>
      <c r="X170" s="7"/>
    </row>
    <row r="171" spans="1:24" s="2" customFormat="1" ht="12.75" customHeight="1">
      <c r="A171" s="164" t="s">
        <v>16</v>
      </c>
      <c r="B171" s="164"/>
      <c r="C171" s="164"/>
      <c r="D171" s="164"/>
      <c r="E171" s="164"/>
      <c r="F171" s="164"/>
      <c r="G171" s="164"/>
      <c r="H171" s="164" t="s">
        <v>115</v>
      </c>
      <c r="I171" s="164" t="s">
        <v>135</v>
      </c>
      <c r="M171" s="164" t="s">
        <v>16</v>
      </c>
      <c r="N171" s="164"/>
      <c r="O171" s="164"/>
      <c r="P171" s="164"/>
      <c r="Q171" s="90"/>
      <c r="R171" s="90"/>
      <c r="S171" s="90"/>
      <c r="T171" s="164" t="s">
        <v>115</v>
      </c>
      <c r="U171" s="164" t="s">
        <v>149</v>
      </c>
      <c r="V171" s="92"/>
      <c r="W171" s="92"/>
      <c r="X171" s="92"/>
    </row>
    <row r="172" spans="1:24" s="2" customFormat="1" ht="12.75" customHeight="1">
      <c r="A172" s="164"/>
      <c r="B172" s="164"/>
      <c r="C172" s="164"/>
      <c r="D172" s="164"/>
      <c r="E172" s="164"/>
      <c r="F172" s="164"/>
      <c r="G172" s="164"/>
      <c r="H172" s="164"/>
      <c r="I172" s="164"/>
      <c r="M172" s="164"/>
      <c r="N172" s="164"/>
      <c r="O172" s="164"/>
      <c r="P172" s="164"/>
      <c r="Q172" s="90"/>
      <c r="R172" s="90"/>
      <c r="S172" s="90"/>
      <c r="T172" s="164"/>
      <c r="U172" s="164"/>
      <c r="V172" s="92"/>
      <c r="W172" s="92"/>
      <c r="X172" s="92"/>
    </row>
    <row r="173" spans="1:24" s="2" customFormat="1" ht="12.75" customHeight="1">
      <c r="A173" s="164"/>
      <c r="B173" s="164"/>
      <c r="C173" s="164"/>
      <c r="D173" s="164"/>
      <c r="E173" s="164"/>
      <c r="F173" s="164"/>
      <c r="G173" s="164"/>
      <c r="H173" s="164"/>
      <c r="I173" s="164"/>
      <c r="M173" s="164"/>
      <c r="N173" s="164"/>
      <c r="O173" s="164"/>
      <c r="P173" s="164"/>
      <c r="Q173" s="90"/>
      <c r="R173" s="90"/>
      <c r="S173" s="90"/>
      <c r="T173" s="164"/>
      <c r="U173" s="164"/>
      <c r="V173" s="92"/>
      <c r="W173" s="92"/>
      <c r="X173" s="92"/>
    </row>
    <row r="174" spans="1:24" s="2" customFormat="1" ht="12.75" customHeight="1">
      <c r="A174" s="164"/>
      <c r="B174" s="164"/>
      <c r="C174" s="164"/>
      <c r="D174" s="164"/>
      <c r="E174" s="164"/>
      <c r="F174" s="164"/>
      <c r="G174" s="164"/>
      <c r="H174" s="164"/>
      <c r="I174" s="164"/>
      <c r="M174" s="164"/>
      <c r="N174" s="164"/>
      <c r="O174" s="164"/>
      <c r="P174" s="164"/>
      <c r="Q174" s="90"/>
      <c r="R174" s="90"/>
      <c r="S174" s="90"/>
      <c r="T174" s="164"/>
      <c r="U174" s="164"/>
      <c r="V174" s="92"/>
      <c r="W174" s="92"/>
      <c r="X174" s="92"/>
    </row>
    <row r="175" spans="1:24" s="2" customFormat="1" ht="18.75">
      <c r="A175" s="164">
        <v>1</v>
      </c>
      <c r="B175" s="164"/>
      <c r="C175" s="164"/>
      <c r="D175" s="164"/>
      <c r="E175" s="164"/>
      <c r="F175" s="164"/>
      <c r="G175" s="164"/>
      <c r="H175" s="90">
        <v>2</v>
      </c>
      <c r="I175" s="90">
        <v>3</v>
      </c>
      <c r="M175" s="164">
        <v>1</v>
      </c>
      <c r="N175" s="164"/>
      <c r="O175" s="164"/>
      <c r="P175" s="164"/>
      <c r="Q175" s="90"/>
      <c r="R175" s="90"/>
      <c r="S175" s="90"/>
      <c r="T175" s="90">
        <v>2</v>
      </c>
      <c r="U175" s="90">
        <v>3</v>
      </c>
      <c r="V175" s="92"/>
      <c r="W175" s="29"/>
      <c r="X175" s="29"/>
    </row>
    <row r="176" spans="1:24" s="2" customFormat="1" ht="18.75" customHeight="1">
      <c r="A176" s="164" t="s">
        <v>136</v>
      </c>
      <c r="B176" s="164"/>
      <c r="C176" s="164"/>
      <c r="D176" s="164"/>
      <c r="E176" s="164"/>
      <c r="F176" s="164"/>
      <c r="G176" s="164"/>
      <c r="H176" s="73" t="s">
        <v>140</v>
      </c>
      <c r="I176" s="90"/>
      <c r="M176" s="164" t="s">
        <v>146</v>
      </c>
      <c r="N176" s="164"/>
      <c r="O176" s="164"/>
      <c r="P176" s="164"/>
      <c r="Q176" s="90"/>
      <c r="R176" s="90"/>
      <c r="S176" s="90"/>
      <c r="T176" s="73" t="s">
        <v>140</v>
      </c>
      <c r="U176" s="90"/>
      <c r="V176" s="92"/>
      <c r="W176" s="93"/>
      <c r="X176" s="29"/>
    </row>
    <row r="177" spans="1:24" s="2" customFormat="1" ht="66.75" customHeight="1">
      <c r="A177" s="164" t="s">
        <v>137</v>
      </c>
      <c r="B177" s="164"/>
      <c r="C177" s="164"/>
      <c r="D177" s="164"/>
      <c r="E177" s="164"/>
      <c r="F177" s="164"/>
      <c r="G177" s="164"/>
      <c r="H177" s="73" t="s">
        <v>141</v>
      </c>
      <c r="I177" s="90"/>
      <c r="M177" s="164" t="s">
        <v>147</v>
      </c>
      <c r="N177" s="164"/>
      <c r="O177" s="164"/>
      <c r="P177" s="164"/>
      <c r="Q177" s="90"/>
      <c r="R177" s="90"/>
      <c r="S177" s="90"/>
      <c r="T177" s="73" t="s">
        <v>141</v>
      </c>
      <c r="U177" s="90"/>
      <c r="V177" s="92"/>
      <c r="W177" s="93"/>
      <c r="X177" s="29"/>
    </row>
    <row r="178" spans="1:24" s="2" customFormat="1" ht="18.75" customHeight="1">
      <c r="A178" s="164" t="s">
        <v>138</v>
      </c>
      <c r="B178" s="164"/>
      <c r="C178" s="164"/>
      <c r="D178" s="164"/>
      <c r="E178" s="164"/>
      <c r="F178" s="164"/>
      <c r="G178" s="164"/>
      <c r="H178" s="73" t="s">
        <v>142</v>
      </c>
      <c r="I178" s="90"/>
      <c r="M178" s="164" t="s">
        <v>148</v>
      </c>
      <c r="N178" s="164"/>
      <c r="O178" s="164"/>
      <c r="P178" s="164"/>
      <c r="Q178" s="90"/>
      <c r="R178" s="90"/>
      <c r="S178" s="90"/>
      <c r="T178" s="73" t="s">
        <v>142</v>
      </c>
      <c r="U178" s="90"/>
      <c r="V178" s="92"/>
      <c r="W178" s="93"/>
      <c r="X178" s="29"/>
    </row>
    <row r="179" spans="1:9" s="2" customFormat="1" ht="18.75">
      <c r="A179" s="164" t="s">
        <v>139</v>
      </c>
      <c r="B179" s="164"/>
      <c r="C179" s="164"/>
      <c r="D179" s="164"/>
      <c r="E179" s="164"/>
      <c r="F179" s="164"/>
      <c r="G179" s="164"/>
      <c r="H179" s="73" t="s">
        <v>143</v>
      </c>
      <c r="I179" s="90"/>
    </row>
    <row r="180" spans="13:15" s="2" customFormat="1" ht="18.75">
      <c r="M180" s="9"/>
      <c r="N180" s="9"/>
      <c r="O180" s="9"/>
    </row>
    <row r="181" spans="1:24" s="2" customFormat="1" ht="18.75">
      <c r="A181" s="9"/>
      <c r="B181" s="9"/>
      <c r="C181" s="9"/>
      <c r="M181" s="9"/>
      <c r="N181" s="9"/>
      <c r="O181" s="9"/>
      <c r="W181" s="194"/>
      <c r="X181" s="194"/>
    </row>
    <row r="182" spans="1:9" ht="18.75">
      <c r="A182" s="94"/>
      <c r="B182" s="94"/>
      <c r="C182" s="94"/>
      <c r="H182" s="196">
        <f>O159-M122</f>
        <v>0</v>
      </c>
      <c r="I182" s="197"/>
    </row>
  </sheetData>
  <sheetProtection/>
  <mergeCells count="267">
    <mergeCell ref="W181:X181"/>
    <mergeCell ref="H182:I182"/>
    <mergeCell ref="A175:G175"/>
    <mergeCell ref="M175:P175"/>
    <mergeCell ref="A176:G176"/>
    <mergeCell ref="M176:P176"/>
    <mergeCell ref="A177:G177"/>
    <mergeCell ref="M171:P174"/>
    <mergeCell ref="T171:T174"/>
    <mergeCell ref="U171:U174"/>
    <mergeCell ref="A178:G178"/>
    <mergeCell ref="M178:P178"/>
    <mergeCell ref="A179:G179"/>
    <mergeCell ref="A161:G161"/>
    <mergeCell ref="J161:L161"/>
    <mergeCell ref="H167:I167"/>
    <mergeCell ref="T167:U167"/>
    <mergeCell ref="M177:P177"/>
    <mergeCell ref="A169:I169"/>
    <mergeCell ref="M169:U169"/>
    <mergeCell ref="A171:G174"/>
    <mergeCell ref="H171:H174"/>
    <mergeCell ref="I171:I174"/>
    <mergeCell ref="A158:G158"/>
    <mergeCell ref="J158:L158"/>
    <mergeCell ref="A159:G159"/>
    <mergeCell ref="J159:L159"/>
    <mergeCell ref="A160:G160"/>
    <mergeCell ref="J160:L160"/>
    <mergeCell ref="A154:G157"/>
    <mergeCell ref="H154:H157"/>
    <mergeCell ref="I154:I157"/>
    <mergeCell ref="J154:W154"/>
    <mergeCell ref="J155:N156"/>
    <mergeCell ref="O155:W155"/>
    <mergeCell ref="O156:T156"/>
    <mergeCell ref="U156:W156"/>
    <mergeCell ref="J157:L157"/>
    <mergeCell ref="A144:AA144"/>
    <mergeCell ref="A145:AA145"/>
    <mergeCell ref="A146:M146"/>
    <mergeCell ref="U146:AA146"/>
    <mergeCell ref="V150:W150"/>
    <mergeCell ref="A152:W152"/>
    <mergeCell ref="A140:H140"/>
    <mergeCell ref="J140:L140"/>
    <mergeCell ref="A141:H141"/>
    <mergeCell ref="J141:L141"/>
    <mergeCell ref="A142:H142"/>
    <mergeCell ref="J142:L142"/>
    <mergeCell ref="A137:H137"/>
    <mergeCell ref="J137:L137"/>
    <mergeCell ref="A138:H138"/>
    <mergeCell ref="J138:L138"/>
    <mergeCell ref="A139:H139"/>
    <mergeCell ref="J139:L139"/>
    <mergeCell ref="A134:H134"/>
    <mergeCell ref="J134:L134"/>
    <mergeCell ref="A135:H135"/>
    <mergeCell ref="J135:L135"/>
    <mergeCell ref="A136:H136"/>
    <mergeCell ref="J136:L136"/>
    <mergeCell ref="A131:H131"/>
    <mergeCell ref="J131:L131"/>
    <mergeCell ref="A132:H132"/>
    <mergeCell ref="J132:L132"/>
    <mergeCell ref="A133:H133"/>
    <mergeCell ref="J133:L133"/>
    <mergeCell ref="A128:H128"/>
    <mergeCell ref="J128:L128"/>
    <mergeCell ref="A129:H129"/>
    <mergeCell ref="J129:L129"/>
    <mergeCell ref="A130:H130"/>
    <mergeCell ref="J130:L130"/>
    <mergeCell ref="A125:H125"/>
    <mergeCell ref="J125:L125"/>
    <mergeCell ref="A126:H126"/>
    <mergeCell ref="J126:L126"/>
    <mergeCell ref="A127:H127"/>
    <mergeCell ref="J127:L127"/>
    <mergeCell ref="A122:H122"/>
    <mergeCell ref="J122:L122"/>
    <mergeCell ref="A123:H123"/>
    <mergeCell ref="J123:L123"/>
    <mergeCell ref="A124:H124"/>
    <mergeCell ref="J124:L124"/>
    <mergeCell ref="A119:H119"/>
    <mergeCell ref="J119:L119"/>
    <mergeCell ref="A120:H120"/>
    <mergeCell ref="J120:L120"/>
    <mergeCell ref="A121:H121"/>
    <mergeCell ref="J121:L121"/>
    <mergeCell ref="A116:H116"/>
    <mergeCell ref="J116:L116"/>
    <mergeCell ref="A117:H117"/>
    <mergeCell ref="J117:L117"/>
    <mergeCell ref="A118:H118"/>
    <mergeCell ref="J118:L118"/>
    <mergeCell ref="A113:H113"/>
    <mergeCell ref="J113:L113"/>
    <mergeCell ref="A114:H114"/>
    <mergeCell ref="J114:L114"/>
    <mergeCell ref="A115:H115"/>
    <mergeCell ref="J115:L115"/>
    <mergeCell ref="A110:H110"/>
    <mergeCell ref="J110:L110"/>
    <mergeCell ref="A111:H111"/>
    <mergeCell ref="J111:L111"/>
    <mergeCell ref="A112:H112"/>
    <mergeCell ref="J112:L112"/>
    <mergeCell ref="A107:H107"/>
    <mergeCell ref="J107:L107"/>
    <mergeCell ref="A108:H108"/>
    <mergeCell ref="J108:L108"/>
    <mergeCell ref="A109:H109"/>
    <mergeCell ref="J109:L109"/>
    <mergeCell ref="A104:H104"/>
    <mergeCell ref="J104:L104"/>
    <mergeCell ref="A105:H105"/>
    <mergeCell ref="J105:L105"/>
    <mergeCell ref="A106:H106"/>
    <mergeCell ref="J106:L106"/>
    <mergeCell ref="A101:H101"/>
    <mergeCell ref="J101:L101"/>
    <mergeCell ref="A102:H102"/>
    <mergeCell ref="J102:L102"/>
    <mergeCell ref="A103:H103"/>
    <mergeCell ref="J103:L103"/>
    <mergeCell ref="A98:H98"/>
    <mergeCell ref="J98:L98"/>
    <mergeCell ref="A99:H99"/>
    <mergeCell ref="J99:L99"/>
    <mergeCell ref="A100:H100"/>
    <mergeCell ref="J100:L100"/>
    <mergeCell ref="A95:H95"/>
    <mergeCell ref="J95:L95"/>
    <mergeCell ref="A96:H96"/>
    <mergeCell ref="J96:L96"/>
    <mergeCell ref="A97:H97"/>
    <mergeCell ref="J97:L97"/>
    <mergeCell ref="A92:H92"/>
    <mergeCell ref="J92:L92"/>
    <mergeCell ref="A93:H93"/>
    <mergeCell ref="J93:L93"/>
    <mergeCell ref="A94:H94"/>
    <mergeCell ref="J94:L94"/>
    <mergeCell ref="A90:H90"/>
    <mergeCell ref="J90:L90"/>
    <mergeCell ref="A91:H91"/>
    <mergeCell ref="J91:L91"/>
    <mergeCell ref="A87:H87"/>
    <mergeCell ref="J87:L87"/>
    <mergeCell ref="A88:H88"/>
    <mergeCell ref="J88:L88"/>
    <mergeCell ref="A89:H89"/>
    <mergeCell ref="J89:L89"/>
    <mergeCell ref="M84:M86"/>
    <mergeCell ref="N84:AA84"/>
    <mergeCell ref="N85:N86"/>
    <mergeCell ref="O85:S85"/>
    <mergeCell ref="T85:T86"/>
    <mergeCell ref="U85:U86"/>
    <mergeCell ref="V85:AA85"/>
    <mergeCell ref="M77:AA77"/>
    <mergeCell ref="B78:L78"/>
    <mergeCell ref="M78:AA78"/>
    <mergeCell ref="A81:AA81"/>
    <mergeCell ref="V82:AA82"/>
    <mergeCell ref="M83:AA83"/>
    <mergeCell ref="A83:H86"/>
    <mergeCell ref="I83:I86"/>
    <mergeCell ref="J83:L86"/>
    <mergeCell ref="B74:L74"/>
    <mergeCell ref="M74:AA74"/>
    <mergeCell ref="B75:L75"/>
    <mergeCell ref="M75:AA75"/>
    <mergeCell ref="B76:L76"/>
    <mergeCell ref="M76:AA76"/>
    <mergeCell ref="B77:L77"/>
    <mergeCell ref="B71:L71"/>
    <mergeCell ref="M71:AA71"/>
    <mergeCell ref="B72:L72"/>
    <mergeCell ref="M72:AA72"/>
    <mergeCell ref="B73:L73"/>
    <mergeCell ref="M73:AA73"/>
    <mergeCell ref="B68:L68"/>
    <mergeCell ref="M68:AA68"/>
    <mergeCell ref="B69:L69"/>
    <mergeCell ref="M69:AA69"/>
    <mergeCell ref="B70:L70"/>
    <mergeCell ref="M70:AA70"/>
    <mergeCell ref="B65:L65"/>
    <mergeCell ref="M65:AA65"/>
    <mergeCell ref="B66:L66"/>
    <mergeCell ref="M66:AA66"/>
    <mergeCell ref="B67:L67"/>
    <mergeCell ref="M67:AA67"/>
    <mergeCell ref="B62:L62"/>
    <mergeCell ref="M62:AA62"/>
    <mergeCell ref="B63:L63"/>
    <mergeCell ref="M63:AA63"/>
    <mergeCell ref="B64:L64"/>
    <mergeCell ref="M64:AA64"/>
    <mergeCell ref="B59:L59"/>
    <mergeCell ref="M59:AA59"/>
    <mergeCell ref="B60:L60"/>
    <mergeCell ref="M60:AA60"/>
    <mergeCell ref="B61:L61"/>
    <mergeCell ref="M61:AA61"/>
    <mergeCell ref="A50:Z50"/>
    <mergeCell ref="A51:Z51"/>
    <mergeCell ref="A52:AA52"/>
    <mergeCell ref="A53:Z53"/>
    <mergeCell ref="A55:AA56"/>
    <mergeCell ref="B58:L58"/>
    <mergeCell ref="M58:AA58"/>
    <mergeCell ref="A43:AA44"/>
    <mergeCell ref="A45:AA45"/>
    <mergeCell ref="A46:Z46"/>
    <mergeCell ref="A47:AA47"/>
    <mergeCell ref="A48:Z48"/>
    <mergeCell ref="A49:Z49"/>
    <mergeCell ref="A35:AA35"/>
    <mergeCell ref="A36:AA36"/>
    <mergeCell ref="A37:AA38"/>
    <mergeCell ref="A39:AA39"/>
    <mergeCell ref="A40:AA40"/>
    <mergeCell ref="A41:AA42"/>
    <mergeCell ref="AA27:AA28"/>
    <mergeCell ref="A28:C28"/>
    <mergeCell ref="D28:Y28"/>
    <mergeCell ref="D29:U29"/>
    <mergeCell ref="A31:AA31"/>
    <mergeCell ref="A33:AA34"/>
    <mergeCell ref="AA21:AA23"/>
    <mergeCell ref="A22:C23"/>
    <mergeCell ref="D22:Y23"/>
    <mergeCell ref="AA24:AA26"/>
    <mergeCell ref="A25:C26"/>
    <mergeCell ref="D25:Y26"/>
    <mergeCell ref="Z17:Z18"/>
    <mergeCell ref="AA17:AA18"/>
    <mergeCell ref="A18:C18"/>
    <mergeCell ref="D18:Y18"/>
    <mergeCell ref="AA19:AA20"/>
    <mergeCell ref="A20:C20"/>
    <mergeCell ref="D20:Y20"/>
    <mergeCell ref="A11:B11"/>
    <mergeCell ref="U11:V11"/>
    <mergeCell ref="A13:V13"/>
    <mergeCell ref="K14:L14"/>
    <mergeCell ref="M14:N14"/>
    <mergeCell ref="A16:C16"/>
    <mergeCell ref="D16:Y16"/>
    <mergeCell ref="V8:AB8"/>
    <mergeCell ref="A9:C9"/>
    <mergeCell ref="E9:H9"/>
    <mergeCell ref="M9:O9"/>
    <mergeCell ref="W9:AA9"/>
    <mergeCell ref="M10:O10"/>
    <mergeCell ref="W10:AA10"/>
    <mergeCell ref="M2:AA2"/>
    <mergeCell ref="A4:H4"/>
    <mergeCell ref="V4:AA4"/>
    <mergeCell ref="A5:I7"/>
    <mergeCell ref="V5:AA6"/>
    <mergeCell ref="W7:AB7"/>
  </mergeCells>
  <printOptions/>
  <pageMargins left="0.5118110236220472" right="0.5118110236220472" top="0.5511811023622047" bottom="0.5511811023622047" header="0.31496062992125984" footer="0.31496062992125984"/>
  <pageSetup fitToHeight="3" fitToWidth="1" horizontalDpi="600" verticalDpi="600" orientation="landscape" paperSize="9" scale="2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Оля</cp:lastModifiedBy>
  <cp:lastPrinted>2017-12-04T05:49:01Z</cp:lastPrinted>
  <dcterms:created xsi:type="dcterms:W3CDTF">2010-08-30T11:00:24Z</dcterms:created>
  <dcterms:modified xsi:type="dcterms:W3CDTF">2017-12-04T20:28:43Z</dcterms:modified>
  <cp:category/>
  <cp:version/>
  <cp:contentType/>
  <cp:contentStatus/>
</cp:coreProperties>
</file>